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KDENIZ\ABU\ECON\w10\"/>
    </mc:Choice>
  </mc:AlternateContent>
  <bookViews>
    <workbookView xWindow="0" yWindow="0" windowWidth="23040" windowHeight="9084"/>
  </bookViews>
  <sheets>
    <sheet name="excel" sheetId="1" r:id="rId1"/>
    <sheet name="sps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11" i="1"/>
  <c r="I13" i="1"/>
  <c r="L14" i="1"/>
  <c r="L13" i="1"/>
  <c r="I9" i="1"/>
  <c r="I5" i="1"/>
  <c r="I6" i="1"/>
  <c r="I7" i="1"/>
  <c r="I8" i="1"/>
  <c r="I4" i="1"/>
  <c r="H8" i="1"/>
  <c r="H7" i="1"/>
  <c r="H6" i="1"/>
  <c r="H5" i="1"/>
  <c r="H4" i="1"/>
  <c r="E5" i="1"/>
  <c r="E6" i="1"/>
  <c r="E7" i="1"/>
  <c r="E8" i="1"/>
  <c r="E4" i="1"/>
  <c r="G6" i="1"/>
  <c r="G5" i="1"/>
  <c r="G7" i="1"/>
  <c r="G8" i="1"/>
  <c r="G4" i="1"/>
  <c r="D5" i="1"/>
  <c r="D6" i="1"/>
  <c r="D7" i="1"/>
  <c r="D8" i="1"/>
  <c r="D4" i="1"/>
  <c r="F10" i="1"/>
  <c r="L12" i="1"/>
  <c r="M10" i="1"/>
  <c r="L10" i="1"/>
  <c r="M9" i="1"/>
  <c r="L9" i="1"/>
  <c r="C9" i="1"/>
  <c r="F9" i="1"/>
  <c r="C10" i="1"/>
  <c r="E9" i="1" l="1"/>
  <c r="E12" i="1" l="1"/>
  <c r="H9" i="1"/>
  <c r="H12" i="1" l="1"/>
  <c r="E16" i="1" l="1"/>
  <c r="E17" i="1" s="1"/>
</calcChain>
</file>

<file path=xl/sharedStrings.xml><?xml version="1.0" encoding="utf-8"?>
<sst xmlns="http://schemas.openxmlformats.org/spreadsheetml/2006/main" count="146" uniqueCount="113">
  <si>
    <t>id</t>
  </si>
  <si>
    <t>H</t>
  </si>
  <si>
    <t>W</t>
  </si>
  <si>
    <t>CM</t>
  </si>
  <si>
    <t>KG</t>
  </si>
  <si>
    <t>mean</t>
  </si>
  <si>
    <t>var</t>
  </si>
  <si>
    <t>sum</t>
  </si>
  <si>
    <t>sd</t>
  </si>
  <si>
    <t>Kov</t>
  </si>
  <si>
    <t>Bo</t>
  </si>
  <si>
    <t>x</t>
  </si>
  <si>
    <t>y</t>
  </si>
  <si>
    <t>B1</t>
  </si>
  <si>
    <t>Covariance</t>
  </si>
  <si>
    <t>n</t>
  </si>
  <si>
    <t>squared deviation x</t>
  </si>
  <si>
    <t>squared deviation y</t>
  </si>
  <si>
    <t>mn</t>
  </si>
  <si>
    <t>cov</t>
  </si>
  <si>
    <t>REGRESSION</t>
  </si>
  <si>
    <t xml:space="preserve">  /DESCRIPTIVES MEAN STDDEV CORR SIG N</t>
  </si>
  <si>
    <t xml:space="preserve">  /MISSING LISTWISE</t>
  </si>
  <si>
    <t xml:space="preserve">  /STATISTICS COEFF OUTS R ANOVA CHANGE</t>
  </si>
  <si>
    <t xml:space="preserve">  /CRITERIA=PIN(.05) POUT(.10)</t>
  </si>
  <si>
    <t xml:space="preserve">  /NOORIGIN</t>
  </si>
  <si>
    <t xml:space="preserve">  /DEPENDENT weight</t>
  </si>
  <si>
    <t xml:space="preserve">  /METHOD=ENTER height.</t>
  </si>
  <si>
    <t>Regression</t>
  </si>
  <si>
    <t>Notes</t>
  </si>
  <si>
    <t>Output Created</t>
  </si>
  <si>
    <t>Comments</t>
  </si>
  <si>
    <t>Input</t>
  </si>
  <si>
    <t>Data</t>
  </si>
  <si>
    <t>Active Dataset</t>
  </si>
  <si>
    <t>Filter</t>
  </si>
  <si>
    <t>Weight</t>
  </si>
  <si>
    <t>Split File</t>
  </si>
  <si>
    <t>N of Rows in Working Data File</t>
  </si>
  <si>
    <t>Missing Value Handling</t>
  </si>
  <si>
    <t>Definition of Missing</t>
  </si>
  <si>
    <t>Cases Used</t>
  </si>
  <si>
    <t>Syntax</t>
  </si>
  <si>
    <t>Resources</t>
  </si>
  <si>
    <t>Processor Time</t>
  </si>
  <si>
    <t>Elapsed Time</t>
  </si>
  <si>
    <t>Memory Required</t>
  </si>
  <si>
    <t>Additional Memory Required for Residual Plots</t>
  </si>
  <si>
    <t>15-APR-2026 13:07:01</t>
  </si>
  <si>
    <t/>
  </si>
  <si>
    <t>D:\AKDENIZ\ABU\ECON\w10\weightANDheight_data.sav</t>
  </si>
  <si>
    <t>DataSet0</t>
  </si>
  <si>
    <t>&lt;none&gt;</t>
  </si>
  <si>
    <t>User-defined missing values are treated as missing.</t>
  </si>
  <si>
    <t>Statistics are based on cases with no missing values for any variable used.</t>
  </si>
  <si>
    <t>REGRESSION
  /DESCRIPTIVES MEAN STDDEV CORR SIG N
  /MISSING LISTWISE
  /STATISTICS COEFF OUTS R ANOVA CHANGE
  /CRITERIA=PIN(.05) POUT(.10)
  /NOORIGIN
  /DEPENDENT weight
  /METHOD=ENTER height.</t>
  </si>
  <si>
    <t>00:00:00,00</t>
  </si>
  <si>
    <t>1356 bytes</t>
  </si>
  <si>
    <t>0 bytes</t>
  </si>
  <si>
    <t>[DataSet0] D:\AKDENIZ\ABU\ECON\w10\weightANDheight_data.sav</t>
  </si>
  <si>
    <t>Descriptive Statistics</t>
  </si>
  <si>
    <t>Mean</t>
  </si>
  <si>
    <t>Std. Deviation</t>
  </si>
  <si>
    <t>N</t>
  </si>
  <si>
    <t>weight</t>
  </si>
  <si>
    <t>height</t>
  </si>
  <si>
    <t>Correlations</t>
  </si>
  <si>
    <t>Pearson Correlation</t>
  </si>
  <si>
    <t>Sig. (1-tailed)</t>
  </si>
  <si>
    <t>Model</t>
  </si>
  <si>
    <t>Variables Entered</t>
  </si>
  <si>
    <t>Variables Removed</t>
  </si>
  <si>
    <t>Method</t>
  </si>
  <si>
    <t>1</t>
  </si>
  <si>
    <t>Enter</t>
  </si>
  <si>
    <t>a. Dependent Variable: weight</t>
  </si>
  <si>
    <t>b. All requested variables entered.</t>
  </si>
  <si>
    <t>Model Summary</t>
  </si>
  <si>
    <t>R</t>
  </si>
  <si>
    <t>R Square</t>
  </si>
  <si>
    <t>Adjusted R Square</t>
  </si>
  <si>
    <t>Std. Error of the Estimate</t>
  </si>
  <si>
    <t>Change Statistics</t>
  </si>
  <si>
    <t>R Square Change</t>
  </si>
  <si>
    <t>F Change</t>
  </si>
  <si>
    <t>df1</t>
  </si>
  <si>
    <t>df2</t>
  </si>
  <si>
    <t>Sig. F Change</t>
  </si>
  <si>
    <t>a. Predictors: (Constant), height</t>
  </si>
  <si>
    <t>Sum of Squares</t>
  </si>
  <si>
    <t>df</t>
  </si>
  <si>
    <t>Mean Square</t>
  </si>
  <si>
    <t>F</t>
  </si>
  <si>
    <t>Sig.</t>
  </si>
  <si>
    <t>Residual</t>
  </si>
  <si>
    <t>Total</t>
  </si>
  <si>
    <t>b. Predictors: (Constant), height</t>
  </si>
  <si>
    <t>Unstandardized Coefficients</t>
  </si>
  <si>
    <t>Standardized Coefficients</t>
  </si>
  <si>
    <t>t</t>
  </si>
  <si>
    <t>B</t>
  </si>
  <si>
    <t>Std. Error</t>
  </si>
  <si>
    <t>Beta</t>
  </si>
  <si>
    <t>(Constant)</t>
  </si>
  <si>
    <r>
      <t>Variables Entered/Removed</t>
    </r>
    <r>
      <rPr>
        <b/>
        <vertAlign val="superscript"/>
        <sz val="9"/>
        <color indexed="8"/>
        <rFont val="Arial Bold"/>
      </rPr>
      <t>a</t>
    </r>
  </si>
  <si>
    <r>
      <t>height</t>
    </r>
    <r>
      <rPr>
        <vertAlign val="superscript"/>
        <sz val="9"/>
        <color indexed="8"/>
        <rFont val="Arial"/>
        <family val="2"/>
        <charset val="162"/>
      </rPr>
      <t>b</t>
    </r>
  </si>
  <si>
    <r>
      <t>.708</t>
    </r>
    <r>
      <rPr>
        <vertAlign val="superscript"/>
        <sz val="9"/>
        <color indexed="8"/>
        <rFont val="Arial"/>
        <family val="2"/>
        <charset val="162"/>
      </rPr>
      <t>a</t>
    </r>
  </si>
  <si>
    <r>
      <t>ANOVA</t>
    </r>
    <r>
      <rPr>
        <b/>
        <vertAlign val="superscript"/>
        <sz val="9"/>
        <color indexed="8"/>
        <rFont val="Arial Bold"/>
      </rPr>
      <t>a</t>
    </r>
  </si>
  <si>
    <r>
      <t>.181</t>
    </r>
    <r>
      <rPr>
        <vertAlign val="superscript"/>
        <sz val="9"/>
        <color indexed="8"/>
        <rFont val="Arial"/>
        <family val="2"/>
        <charset val="162"/>
      </rPr>
      <t>b</t>
    </r>
  </si>
  <si>
    <r>
      <t>Coefficients</t>
    </r>
    <r>
      <rPr>
        <b/>
        <vertAlign val="superscript"/>
        <sz val="9"/>
        <color indexed="8"/>
        <rFont val="Arial Bold"/>
      </rPr>
      <t>a</t>
    </r>
  </si>
  <si>
    <t>dev</t>
  </si>
  <si>
    <t>Cov/Sx</t>
  </si>
  <si>
    <t>mean(y)-(B1*mean(x))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</si>
</sst>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0"/>
    <numFmt numFmtId="165" formatCode="###0.0000"/>
    <numFmt numFmtId="166" formatCode="###0.00000"/>
    <numFmt numFmtId="167" formatCode="###0.000"/>
    <numFmt numFmtId="168" formatCode="####.000"/>
  </numFmts>
  <fonts count="10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ourier New"/>
      <family val="3"/>
      <charset val="162"/>
    </font>
    <font>
      <b/>
      <sz val="14"/>
      <color indexed="8"/>
      <name val="Arial Bold"/>
    </font>
    <font>
      <b/>
      <sz val="9"/>
      <color indexed="8"/>
      <name val="Arial Bold"/>
    </font>
    <font>
      <sz val="9"/>
      <color indexed="8"/>
      <name val="Arial"/>
      <family val="2"/>
      <charset val="162"/>
    </font>
    <font>
      <b/>
      <vertAlign val="superscript"/>
      <sz val="9"/>
      <color indexed="8"/>
      <name val="Arial Bold"/>
    </font>
    <font>
      <vertAlign val="superscript"/>
      <sz val="9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3" fillId="0" borderId="0" xfId="1"/>
    <xf numFmtId="0" fontId="4" fillId="0" borderId="0" xfId="1" applyFont="1" applyBorder="1" applyAlignment="1"/>
    <xf numFmtId="0" fontId="5" fillId="0" borderId="0" xfId="1" applyFont="1" applyBorder="1" applyAlignment="1"/>
    <xf numFmtId="0" fontId="7" fillId="0" borderId="3" xfId="1" applyFont="1" applyBorder="1" applyAlignment="1">
      <alignment horizontal="right" vertical="center"/>
    </xf>
    <xf numFmtId="0" fontId="7" fillId="0" borderId="6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right" vertical="center"/>
    </xf>
    <xf numFmtId="0" fontId="7" fillId="0" borderId="8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wrapText="1"/>
    </xf>
    <xf numFmtId="0" fontId="7" fillId="0" borderId="12" xfId="1" applyFont="1" applyBorder="1" applyAlignment="1">
      <alignment horizontal="center" wrapText="1"/>
    </xf>
    <xf numFmtId="0" fontId="7" fillId="0" borderId="13" xfId="1" applyFont="1" applyBorder="1" applyAlignment="1">
      <alignment horizontal="center" wrapText="1"/>
    </xf>
    <xf numFmtId="0" fontId="7" fillId="0" borderId="3" xfId="1" applyFont="1" applyBorder="1" applyAlignment="1">
      <alignment horizontal="left" vertical="top" wrapText="1"/>
    </xf>
    <xf numFmtId="165" fontId="7" fillId="0" borderId="14" xfId="1" applyNumberFormat="1" applyFont="1" applyBorder="1" applyAlignment="1">
      <alignment horizontal="right" vertical="center"/>
    </xf>
    <xf numFmtId="166" fontId="7" fillId="0" borderId="15" xfId="1" applyNumberFormat="1" applyFont="1" applyBorder="1" applyAlignment="1">
      <alignment horizontal="right" vertical="center"/>
    </xf>
    <xf numFmtId="164" fontId="7" fillId="0" borderId="16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left" vertical="top" wrapText="1"/>
    </xf>
    <xf numFmtId="165" fontId="7" fillId="0" borderId="17" xfId="1" applyNumberFormat="1" applyFont="1" applyBorder="1" applyAlignment="1">
      <alignment horizontal="right" vertical="center"/>
    </xf>
    <xf numFmtId="166" fontId="7" fillId="0" borderId="18" xfId="1" applyNumberFormat="1" applyFont="1" applyBorder="1" applyAlignment="1">
      <alignment horizontal="right" vertical="center"/>
    </xf>
    <xf numFmtId="164" fontId="7" fillId="0" borderId="19" xfId="1" applyNumberFormat="1" applyFont="1" applyBorder="1" applyAlignment="1">
      <alignment horizontal="right" vertical="center"/>
    </xf>
    <xf numFmtId="0" fontId="7" fillId="0" borderId="2" xfId="1" applyFont="1" applyBorder="1" applyAlignment="1">
      <alignment horizontal="left" vertical="top" wrapText="1"/>
    </xf>
    <xf numFmtId="167" fontId="7" fillId="0" borderId="14" xfId="1" applyNumberFormat="1" applyFont="1" applyBorder="1" applyAlignment="1">
      <alignment horizontal="right" vertical="center"/>
    </xf>
    <xf numFmtId="168" fontId="7" fillId="0" borderId="16" xfId="1" applyNumberFormat="1" applyFont="1" applyBorder="1" applyAlignment="1">
      <alignment horizontal="right" vertical="center"/>
    </xf>
    <xf numFmtId="168" fontId="7" fillId="0" borderId="22" xfId="1" applyNumberFormat="1" applyFont="1" applyBorder="1" applyAlignment="1">
      <alignment horizontal="right" vertical="center"/>
    </xf>
    <xf numFmtId="167" fontId="7" fillId="0" borderId="23" xfId="1" applyNumberFormat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168" fontId="7" fillId="0" borderId="23" xfId="1" applyNumberFormat="1" applyFont="1" applyBorder="1" applyAlignment="1">
      <alignment horizontal="right" vertical="center"/>
    </xf>
    <xf numFmtId="0" fontId="7" fillId="0" borderId="23" xfId="1" applyFont="1" applyBorder="1" applyAlignment="1">
      <alignment horizontal="right" vertical="center"/>
    </xf>
    <xf numFmtId="164" fontId="7" fillId="0" borderId="22" xfId="1" applyNumberFormat="1" applyFont="1" applyBorder="1" applyAlignment="1">
      <alignment horizontal="right" vertical="center"/>
    </xf>
    <xf numFmtId="164" fontId="7" fillId="0" borderId="23" xfId="1" applyNumberFormat="1" applyFont="1" applyBorder="1" applyAlignment="1">
      <alignment horizontal="right" vertical="center"/>
    </xf>
    <xf numFmtId="164" fontId="7" fillId="0" borderId="17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horizontal="left" vertical="top"/>
    </xf>
    <xf numFmtId="0" fontId="7" fillId="0" borderId="11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center" wrapText="1"/>
    </xf>
    <xf numFmtId="0" fontId="7" fillId="0" borderId="29" xfId="1" applyFont="1" applyBorder="1" applyAlignment="1">
      <alignment horizontal="center" wrapText="1"/>
    </xf>
    <xf numFmtId="0" fontId="7" fillId="0" borderId="11" xfId="1" applyFont="1" applyBorder="1" applyAlignment="1">
      <alignment horizontal="right" vertical="center"/>
    </xf>
    <xf numFmtId="168" fontId="7" fillId="0" borderId="12" xfId="1" applyNumberFormat="1" applyFont="1" applyBorder="1" applyAlignment="1">
      <alignment horizontal="right" vertical="center"/>
    </xf>
    <xf numFmtId="166" fontId="7" fillId="0" borderId="12" xfId="1" applyNumberFormat="1" applyFont="1" applyBorder="1" applyAlignment="1">
      <alignment horizontal="right" vertical="center"/>
    </xf>
    <xf numFmtId="167" fontId="7" fillId="0" borderId="12" xfId="1" applyNumberFormat="1" applyFont="1" applyBorder="1" applyAlignment="1">
      <alignment horizontal="right" vertical="center"/>
    </xf>
    <xf numFmtId="164" fontId="7" fillId="0" borderId="12" xfId="1" applyNumberFormat="1" applyFont="1" applyBorder="1" applyAlignment="1">
      <alignment horizontal="right" vertical="center"/>
    </xf>
    <xf numFmtId="168" fontId="7" fillId="0" borderId="13" xfId="1" applyNumberFormat="1" applyFont="1" applyBorder="1" applyAlignment="1">
      <alignment horizontal="right" vertical="center"/>
    </xf>
    <xf numFmtId="164" fontId="7" fillId="0" borderId="15" xfId="1" applyNumberFormat="1" applyFont="1" applyBorder="1" applyAlignment="1">
      <alignment horizontal="right" vertical="center"/>
    </xf>
    <xf numFmtId="167" fontId="7" fillId="0" borderId="15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right" vertical="center"/>
    </xf>
    <xf numFmtId="167" fontId="7" fillId="0" borderId="22" xfId="1" applyNumberFormat="1" applyFont="1" applyBorder="1" applyAlignment="1">
      <alignment horizontal="right" vertical="center"/>
    </xf>
    <xf numFmtId="164" fontId="7" fillId="0" borderId="30" xfId="1" applyNumberFormat="1" applyFont="1" applyBorder="1" applyAlignment="1">
      <alignment horizontal="right" vertical="center"/>
    </xf>
    <xf numFmtId="167" fontId="7" fillId="0" borderId="30" xfId="1" applyNumberFormat="1" applyFont="1" applyBorder="1" applyAlignment="1">
      <alignment horizontal="right" vertical="center"/>
    </xf>
    <xf numFmtId="0" fontId="7" fillId="0" borderId="30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167" fontId="7" fillId="0" borderId="17" xfId="1" applyNumberFormat="1" applyFont="1" applyBorder="1" applyAlignment="1">
      <alignment horizontal="right" vertical="center"/>
    </xf>
    <xf numFmtId="164" fontId="7" fillId="0" borderId="18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25" xfId="1" applyFont="1" applyBorder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0" fontId="7" fillId="0" borderId="15" xfId="1" applyFont="1" applyBorder="1" applyAlignment="1">
      <alignment horizontal="left" vertical="center" wrapText="1"/>
    </xf>
    <xf numFmtId="167" fontId="7" fillId="0" borderId="18" xfId="1" applyNumberFormat="1" applyFont="1" applyBorder="1" applyAlignment="1">
      <alignment horizontal="right" vertical="center"/>
    </xf>
    <xf numFmtId="168" fontId="7" fillId="0" borderId="18" xfId="1" applyNumberFormat="1" applyFont="1" applyBorder="1" applyAlignment="1">
      <alignment horizontal="right" vertical="center"/>
    </xf>
    <xf numFmtId="168" fontId="7" fillId="0" borderId="19" xfId="1" applyNumberFormat="1" applyFont="1" applyBorder="1" applyAlignment="1">
      <alignment horizontal="right" vertical="center"/>
    </xf>
    <xf numFmtId="0" fontId="2" fillId="0" borderId="0" xfId="0" applyFont="1"/>
    <xf numFmtId="2" fontId="2" fillId="0" borderId="0" xfId="0" applyNumberFormat="1" applyFont="1"/>
    <xf numFmtId="0" fontId="7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0" fontId="7" fillId="0" borderId="2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8" xfId="1" applyFont="1" applyBorder="1" applyAlignment="1">
      <alignment horizontal="left" wrapText="1"/>
    </xf>
    <xf numFmtId="0" fontId="7" fillId="0" borderId="24" xfId="1" applyFont="1" applyBorder="1" applyAlignment="1">
      <alignment horizontal="center" wrapText="1"/>
    </xf>
    <xf numFmtId="0" fontId="7" fillId="0" borderId="25" xfId="1" applyFont="1" applyBorder="1" applyAlignment="1">
      <alignment horizontal="center" wrapText="1"/>
    </xf>
    <xf numFmtId="0" fontId="7" fillId="0" borderId="28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0" borderId="29" xfId="1" applyFont="1" applyBorder="1" applyAlignment="1">
      <alignment horizontal="center" wrapText="1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 wrapText="1"/>
    </xf>
    <xf numFmtId="0" fontId="7" fillId="0" borderId="20" xfId="1" applyFont="1" applyBorder="1" applyAlignment="1">
      <alignment horizontal="left" wrapText="1"/>
    </xf>
    <xf numFmtId="0" fontId="7" fillId="0" borderId="21" xfId="1" applyFont="1" applyBorder="1" applyAlignment="1">
      <alignment horizontal="left" wrapText="1"/>
    </xf>
    <xf numFmtId="0" fontId="7" fillId="0" borderId="4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wrapText="1"/>
    </xf>
    <xf numFmtId="0" fontId="7" fillId="0" borderId="9" xfId="1" applyFont="1" applyBorder="1" applyAlignment="1">
      <alignment horizontal="left" wrapText="1"/>
    </xf>
    <xf numFmtId="0" fontId="7" fillId="0" borderId="27" xfId="1" applyFont="1" applyBorder="1" applyAlignment="1">
      <alignment horizontal="center" wrapText="1"/>
    </xf>
    <xf numFmtId="0" fontId="7" fillId="0" borderId="10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</cellXfs>
  <cellStyles count="2">
    <cellStyle name="Normal" xfId="0" builtinId="0"/>
    <cellStyle name="Normal_Sayf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excel!$L$3</c:f>
              <c:strCache>
                <c:ptCount val="1"/>
                <c:pt idx="0">
                  <c:v>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excel!$M$4:$M$8</c:f>
              <c:numCache>
                <c:formatCode>General</c:formatCode>
                <c:ptCount val="5"/>
                <c:pt idx="0">
                  <c:v>158</c:v>
                </c:pt>
                <c:pt idx="1">
                  <c:v>173</c:v>
                </c:pt>
                <c:pt idx="2">
                  <c:v>168</c:v>
                </c:pt>
                <c:pt idx="3">
                  <c:v>173</c:v>
                </c:pt>
                <c:pt idx="4">
                  <c:v>166</c:v>
                </c:pt>
              </c:numCache>
            </c:numRef>
          </c:xVal>
          <c:yVal>
            <c:numRef>
              <c:f>excel!$L$4:$L$8</c:f>
              <c:numCache>
                <c:formatCode>General</c:formatCode>
                <c:ptCount val="5"/>
                <c:pt idx="0">
                  <c:v>54</c:v>
                </c:pt>
                <c:pt idx="1">
                  <c:v>69</c:v>
                </c:pt>
                <c:pt idx="2">
                  <c:v>55</c:v>
                </c:pt>
                <c:pt idx="3">
                  <c:v>93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71-4852-AD6F-24A81537D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258079"/>
        <c:axId val="199254335"/>
      </c:scatterChart>
      <c:valAx>
        <c:axId val="199258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Height</a:t>
                </a:r>
                <a:r>
                  <a:rPr lang="tr-TR" baseline="0"/>
                  <a:t> (cm)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54335"/>
        <c:crosses val="autoZero"/>
        <c:crossBetween val="midCat"/>
      </c:valAx>
      <c:valAx>
        <c:axId val="199254335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Weight (kg)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58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129540</xdr:colOff>
      <xdr:row>1</xdr:row>
      <xdr:rowOff>137160</xdr:rowOff>
    </xdr:from>
    <xdr:to>
      <xdr:col>20</xdr:col>
      <xdr:colOff>434340</xdr:colOff>
      <xdr:row>16</xdr:row>
      <xdr:rowOff>137160</xdr:rowOff>
    </xdr:to>
    <xdr:graphicFrame macro="">
      <xdr:nvGraphicFramePr>
        <xdr:cNvPr id="3" name="Grafi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80" zoomScaleNormal="80" workbookViewId="0">
      <selection activeCell="Q23" sqref="Q23"/>
    </sheetView>
  </sheetViews>
  <sheetFormatPr defaultRowHeight="14.4"/>
  <cols>
    <col min="1" max="1" width="4.44140625" customWidth="1"/>
    <col min="2" max="2" width="10.33203125" customWidth="1"/>
    <col min="3" max="3" width="10.44140625" style="1" customWidth="1"/>
    <col min="4" max="4" width="9.44140625" style="1" customWidth="1"/>
    <col min="5" max="5" width="10.44140625" style="1" customWidth="1"/>
    <col min="6" max="6" width="8.6640625" style="1" customWidth="1"/>
    <col min="7" max="7" width="5.88671875" style="1" customWidth="1"/>
    <col min="8" max="8" width="8.5546875" style="1" bestFit="1" customWidth="1"/>
    <col min="9" max="9" width="7.6640625" style="1" customWidth="1"/>
    <col min="10" max="10" width="8.6640625" customWidth="1"/>
    <col min="11" max="11" width="5.5546875" customWidth="1"/>
    <col min="12" max="13" width="7.77734375" customWidth="1"/>
  </cols>
  <sheetData>
    <row r="1" spans="2:13">
      <c r="C1" s="1" t="s">
        <v>12</v>
      </c>
      <c r="F1" s="1" t="s">
        <v>11</v>
      </c>
    </row>
    <row r="2" spans="2:13">
      <c r="C2" s="1" t="s">
        <v>4</v>
      </c>
      <c r="F2" s="1" t="s">
        <v>3</v>
      </c>
      <c r="L2" t="s">
        <v>11</v>
      </c>
      <c r="M2" t="s">
        <v>12</v>
      </c>
    </row>
    <row r="3" spans="2:13">
      <c r="B3" t="s">
        <v>0</v>
      </c>
      <c r="C3" s="1" t="s">
        <v>2</v>
      </c>
      <c r="D3" s="1" t="s">
        <v>110</v>
      </c>
      <c r="E3" s="1" t="s">
        <v>17</v>
      </c>
      <c r="F3" s="1" t="s">
        <v>1</v>
      </c>
      <c r="G3" s="1" t="s">
        <v>110</v>
      </c>
      <c r="H3" s="1" t="s">
        <v>16</v>
      </c>
      <c r="I3" s="1" t="s">
        <v>9</v>
      </c>
      <c r="L3" t="s">
        <v>2</v>
      </c>
      <c r="M3" t="s">
        <v>1</v>
      </c>
    </row>
    <row r="4" spans="2:13">
      <c r="B4">
        <v>1</v>
      </c>
      <c r="C4" s="1">
        <v>54</v>
      </c>
      <c r="D4" s="1">
        <f>C4-$C$10</f>
        <v>-12.200000000000003</v>
      </c>
      <c r="E4" s="1">
        <f>D4*D4</f>
        <v>148.84000000000006</v>
      </c>
      <c r="F4" s="1">
        <v>158</v>
      </c>
      <c r="G4" s="1">
        <f>F4-$F$10</f>
        <v>-9.5999999999999943</v>
      </c>
      <c r="H4" s="1">
        <f>G4*G4</f>
        <v>92.159999999999897</v>
      </c>
      <c r="I4" s="1">
        <f>D4*G4</f>
        <v>117.11999999999996</v>
      </c>
      <c r="L4">
        <v>54</v>
      </c>
      <c r="M4">
        <v>158</v>
      </c>
    </row>
    <row r="5" spans="2:13">
      <c r="B5">
        <v>2</v>
      </c>
      <c r="C5" s="1">
        <v>69</v>
      </c>
      <c r="D5" s="1">
        <f t="shared" ref="D5:D8" si="0">C5-$C$10</f>
        <v>2.7999999999999972</v>
      </c>
      <c r="E5" s="1">
        <f t="shared" ref="E5:E8" si="1">D5*D5</f>
        <v>7.8399999999999839</v>
      </c>
      <c r="F5" s="1">
        <v>173</v>
      </c>
      <c r="G5" s="1">
        <f>F5-$F$10</f>
        <v>5.4000000000000057</v>
      </c>
      <c r="H5" s="1">
        <f t="shared" ref="H5:H8" si="2">G5*G5</f>
        <v>29.160000000000061</v>
      </c>
      <c r="I5" s="1">
        <f t="shared" ref="I5:I8" si="3">D5*G5</f>
        <v>15.120000000000001</v>
      </c>
      <c r="L5">
        <v>69</v>
      </c>
      <c r="M5">
        <v>173</v>
      </c>
    </row>
    <row r="6" spans="2:13">
      <c r="B6">
        <v>3</v>
      </c>
      <c r="C6" s="1">
        <v>55</v>
      </c>
      <c r="D6" s="1">
        <f t="shared" si="0"/>
        <v>-11.200000000000003</v>
      </c>
      <c r="E6" s="1">
        <f t="shared" si="1"/>
        <v>125.44000000000007</v>
      </c>
      <c r="F6" s="1">
        <v>168</v>
      </c>
      <c r="G6" s="1">
        <f>F6-$F$10</f>
        <v>0.40000000000000568</v>
      </c>
      <c r="H6" s="1">
        <f t="shared" si="2"/>
        <v>0.16000000000000456</v>
      </c>
      <c r="I6" s="1">
        <f t="shared" si="3"/>
        <v>-4.4800000000000644</v>
      </c>
      <c r="L6">
        <v>55</v>
      </c>
      <c r="M6">
        <v>168</v>
      </c>
    </row>
    <row r="7" spans="2:13">
      <c r="B7">
        <v>4</v>
      </c>
      <c r="C7" s="1">
        <v>93</v>
      </c>
      <c r="D7" s="1">
        <f t="shared" si="0"/>
        <v>26.799999999999997</v>
      </c>
      <c r="E7" s="1">
        <f t="shared" si="1"/>
        <v>718.2399999999999</v>
      </c>
      <c r="F7" s="1">
        <v>173</v>
      </c>
      <c r="G7" s="1">
        <f t="shared" ref="G7:G8" si="4">F7-$F$10</f>
        <v>5.4000000000000057</v>
      </c>
      <c r="H7" s="1">
        <f t="shared" si="2"/>
        <v>29.160000000000061</v>
      </c>
      <c r="I7" s="1">
        <f t="shared" si="3"/>
        <v>144.72000000000014</v>
      </c>
      <c r="L7">
        <v>93</v>
      </c>
      <c r="M7">
        <v>173</v>
      </c>
    </row>
    <row r="8" spans="2:13">
      <c r="B8">
        <v>5</v>
      </c>
      <c r="C8" s="1">
        <v>60</v>
      </c>
      <c r="D8" s="1">
        <f t="shared" si="0"/>
        <v>-6.2000000000000028</v>
      </c>
      <c r="E8" s="1">
        <f t="shared" si="1"/>
        <v>38.440000000000033</v>
      </c>
      <c r="F8" s="1">
        <v>166</v>
      </c>
      <c r="G8" s="1">
        <f t="shared" si="4"/>
        <v>-1.5999999999999943</v>
      </c>
      <c r="H8" s="1">
        <f t="shared" si="2"/>
        <v>2.5599999999999818</v>
      </c>
      <c r="I8" s="1">
        <f t="shared" si="3"/>
        <v>9.9199999999999697</v>
      </c>
      <c r="L8">
        <v>60</v>
      </c>
      <c r="M8">
        <v>166</v>
      </c>
    </row>
    <row r="9" spans="2:13">
      <c r="B9" s="2" t="s">
        <v>7</v>
      </c>
      <c r="C9" s="3">
        <f>SUM(C4:C8)</f>
        <v>331</v>
      </c>
      <c r="D9" s="3"/>
      <c r="E9" s="3">
        <f>SUM(E4:E8)</f>
        <v>1038.8</v>
      </c>
      <c r="F9" s="3">
        <f>SUM(F4:F8)</f>
        <v>838</v>
      </c>
      <c r="G9" s="3"/>
      <c r="H9" s="3">
        <f>SUM(H4:H8)</f>
        <v>153.20000000000002</v>
      </c>
      <c r="I9" s="3">
        <f>SUM(I4:I8)</f>
        <v>282.39999999999998</v>
      </c>
      <c r="K9" s="66" t="s">
        <v>18</v>
      </c>
      <c r="L9" s="67">
        <f>AVERAGE(F4:F8)</f>
        <v>167.6</v>
      </c>
      <c r="M9" s="67">
        <f>AVERAGE(C4:C8)</f>
        <v>66.2</v>
      </c>
    </row>
    <row r="10" spans="2:13">
      <c r="B10" s="2" t="s">
        <v>5</v>
      </c>
      <c r="C10" s="3">
        <f>AVERAGE(C4:C8)</f>
        <v>66.2</v>
      </c>
      <c r="D10" s="3"/>
      <c r="E10" s="3"/>
      <c r="F10" s="3">
        <f>AVERAGE(F4:F8)</f>
        <v>167.6</v>
      </c>
      <c r="G10" s="3"/>
      <c r="H10" s="3"/>
      <c r="K10" s="66" t="s">
        <v>8</v>
      </c>
      <c r="L10" s="67">
        <f>STDEV(F4:F8)</f>
        <v>6.1886993787063211</v>
      </c>
      <c r="M10" s="67">
        <f>STDEV(C4:C8)</f>
        <v>16.115210206509868</v>
      </c>
    </row>
    <row r="11" spans="2:13">
      <c r="B11" s="2" t="s">
        <v>6</v>
      </c>
      <c r="C11" s="3"/>
      <c r="D11" s="3"/>
      <c r="E11" s="3">
        <f>E9/4</f>
        <v>259.7</v>
      </c>
      <c r="F11" s="3"/>
      <c r="G11" s="3"/>
      <c r="H11" s="3">
        <f>H9/4</f>
        <v>38.300000000000004</v>
      </c>
      <c r="K11" s="66"/>
      <c r="L11" s="66"/>
      <c r="M11" s="66"/>
    </row>
    <row r="12" spans="2:13">
      <c r="B12" s="2" t="s">
        <v>8</v>
      </c>
      <c r="C12" s="3"/>
      <c r="D12" s="3"/>
      <c r="E12" s="3">
        <f>SQRT(E11)</f>
        <v>16.115210206509872</v>
      </c>
      <c r="F12" s="3"/>
      <c r="G12" s="3"/>
      <c r="H12" s="3">
        <f>SQRT(H11)</f>
        <v>6.1886993787063211</v>
      </c>
      <c r="K12" s="66" t="s">
        <v>19</v>
      </c>
      <c r="L12" s="67">
        <f>COVAR(F4:F8,C4:C8)</f>
        <v>56.48</v>
      </c>
      <c r="M12" s="66"/>
    </row>
    <row r="13" spans="2:13">
      <c r="B13" s="2" t="s">
        <v>14</v>
      </c>
      <c r="I13" s="3">
        <f>I9/4</f>
        <v>70.599999999999994</v>
      </c>
      <c r="K13" t="s">
        <v>13</v>
      </c>
      <c r="L13" s="3">
        <f>L12/L10</f>
        <v>9.1263117730896326</v>
      </c>
    </row>
    <row r="14" spans="2:13">
      <c r="B14" s="2" t="s">
        <v>15</v>
      </c>
      <c r="F14" s="1">
        <v>5</v>
      </c>
      <c r="K14" t="s">
        <v>10</v>
      </c>
      <c r="L14" s="3">
        <f>M9-(L13*L9)</f>
        <v>-1463.3698531698224</v>
      </c>
    </row>
    <row r="16" spans="2:13">
      <c r="B16" t="s">
        <v>13</v>
      </c>
      <c r="C16" s="1" t="s">
        <v>111</v>
      </c>
      <c r="E16" s="3">
        <f>I13/H12</f>
        <v>11.407889716362041</v>
      </c>
      <c r="G16" s="3"/>
    </row>
    <row r="17" spans="2:7">
      <c r="B17" t="s">
        <v>10</v>
      </c>
      <c r="C17" s="1" t="s">
        <v>112</v>
      </c>
      <c r="E17" s="3">
        <f>C10-(E16*F10)</f>
        <v>-1845.762316462278</v>
      </c>
      <c r="G17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topLeftCell="A2" zoomScale="70" zoomScaleNormal="70" workbookViewId="0">
      <selection activeCell="B2" sqref="B2:L74"/>
    </sheetView>
  </sheetViews>
  <sheetFormatPr defaultRowHeight="14.4"/>
  <sheetData>
    <row r="2" spans="2:1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5" t="s">
        <v>20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5" t="s">
        <v>21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5" t="s">
        <v>22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>
      <c r="B6" s="5" t="s">
        <v>23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5" t="s">
        <v>24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>
      <c r="B8" s="5" t="s">
        <v>25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>
      <c r="B9" s="5" t="s">
        <v>26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>
      <c r="B10" s="5" t="s">
        <v>27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ht="17.399999999999999">
      <c r="B13" s="6" t="s">
        <v>28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ht="15" thickBot="1">
      <c r="B15" s="69" t="s">
        <v>29</v>
      </c>
      <c r="C15" s="69"/>
      <c r="D15" s="69"/>
      <c r="E15" s="4"/>
      <c r="F15" s="4"/>
      <c r="G15" s="4"/>
      <c r="H15" s="4"/>
      <c r="I15" s="4"/>
      <c r="J15" s="4"/>
      <c r="K15" s="4"/>
      <c r="L15" s="4"/>
    </row>
    <row r="16" spans="2:12" ht="15" thickTop="1">
      <c r="B16" s="88" t="s">
        <v>30</v>
      </c>
      <c r="C16" s="89"/>
      <c r="D16" s="7" t="s">
        <v>48</v>
      </c>
      <c r="E16" s="4"/>
      <c r="F16" s="4"/>
      <c r="G16" s="4"/>
      <c r="H16" s="4"/>
      <c r="I16" s="4"/>
      <c r="J16" s="4"/>
      <c r="K16" s="4"/>
      <c r="L16" s="4"/>
    </row>
    <row r="17" spans="2:12">
      <c r="B17" s="83" t="s">
        <v>31</v>
      </c>
      <c r="C17" s="90"/>
      <c r="D17" s="8" t="s">
        <v>49</v>
      </c>
      <c r="E17" s="4"/>
      <c r="F17" s="4"/>
      <c r="G17" s="4"/>
      <c r="H17" s="4"/>
      <c r="I17" s="4"/>
      <c r="J17" s="4"/>
      <c r="K17" s="4"/>
      <c r="L17" s="4"/>
    </row>
    <row r="18" spans="2:12" ht="68.400000000000006">
      <c r="B18" s="83" t="s">
        <v>32</v>
      </c>
      <c r="C18" s="9" t="s">
        <v>33</v>
      </c>
      <c r="D18" s="8" t="s">
        <v>50</v>
      </c>
      <c r="E18" s="4"/>
      <c r="F18" s="4"/>
      <c r="G18" s="4"/>
      <c r="H18" s="4"/>
      <c r="I18" s="4"/>
      <c r="J18" s="4"/>
      <c r="K18" s="4"/>
      <c r="L18" s="4"/>
    </row>
    <row r="19" spans="2:12" ht="22.8">
      <c r="B19" s="83"/>
      <c r="C19" s="9" t="s">
        <v>34</v>
      </c>
      <c r="D19" s="8" t="s">
        <v>51</v>
      </c>
      <c r="E19" s="4"/>
      <c r="F19" s="4"/>
      <c r="G19" s="4"/>
      <c r="H19" s="4"/>
      <c r="I19" s="4"/>
      <c r="J19" s="4"/>
      <c r="K19" s="4"/>
      <c r="L19" s="4"/>
    </row>
    <row r="20" spans="2:12">
      <c r="B20" s="83"/>
      <c r="C20" s="9" t="s">
        <v>35</v>
      </c>
      <c r="D20" s="8" t="s">
        <v>52</v>
      </c>
      <c r="E20" s="4"/>
      <c r="F20" s="4"/>
      <c r="G20" s="4"/>
      <c r="H20" s="4"/>
      <c r="I20" s="4"/>
      <c r="J20" s="4"/>
      <c r="K20" s="4"/>
      <c r="L20" s="4"/>
    </row>
    <row r="21" spans="2:12">
      <c r="B21" s="83"/>
      <c r="C21" s="9" t="s">
        <v>36</v>
      </c>
      <c r="D21" s="8" t="s">
        <v>52</v>
      </c>
      <c r="E21" s="4"/>
      <c r="F21" s="4"/>
      <c r="G21" s="4"/>
      <c r="H21" s="4"/>
      <c r="I21" s="4"/>
      <c r="J21" s="4"/>
      <c r="K21" s="4"/>
      <c r="L21" s="4"/>
    </row>
    <row r="22" spans="2:12">
      <c r="B22" s="83"/>
      <c r="C22" s="9" t="s">
        <v>37</v>
      </c>
      <c r="D22" s="8" t="s">
        <v>52</v>
      </c>
      <c r="E22" s="4"/>
      <c r="F22" s="4"/>
      <c r="G22" s="4"/>
      <c r="H22" s="4"/>
      <c r="I22" s="4"/>
      <c r="J22" s="4"/>
      <c r="K22" s="4"/>
      <c r="L22" s="4"/>
    </row>
    <row r="23" spans="2:12" ht="34.200000000000003">
      <c r="B23" s="83"/>
      <c r="C23" s="9" t="s">
        <v>38</v>
      </c>
      <c r="D23" s="10">
        <v>5</v>
      </c>
      <c r="E23" s="4"/>
      <c r="F23" s="4"/>
      <c r="G23" s="4"/>
      <c r="H23" s="4"/>
      <c r="I23" s="4"/>
      <c r="J23" s="4"/>
      <c r="K23" s="4"/>
      <c r="L23" s="4"/>
    </row>
    <row r="24" spans="2:12" ht="68.400000000000006">
      <c r="B24" s="83" t="s">
        <v>39</v>
      </c>
      <c r="C24" s="9" t="s">
        <v>40</v>
      </c>
      <c r="D24" s="8" t="s">
        <v>53</v>
      </c>
      <c r="E24" s="4"/>
      <c r="F24" s="4"/>
      <c r="G24" s="4"/>
      <c r="H24" s="4"/>
      <c r="I24" s="4"/>
      <c r="J24" s="4"/>
      <c r="K24" s="4"/>
      <c r="L24" s="4"/>
    </row>
    <row r="25" spans="2:12" ht="102.6">
      <c r="B25" s="83"/>
      <c r="C25" s="9" t="s">
        <v>41</v>
      </c>
      <c r="D25" s="8" t="s">
        <v>54</v>
      </c>
      <c r="E25" s="4"/>
      <c r="F25" s="4"/>
      <c r="G25" s="4"/>
      <c r="H25" s="4"/>
      <c r="I25" s="4"/>
      <c r="J25" s="4"/>
      <c r="K25" s="4"/>
      <c r="L25" s="4"/>
    </row>
    <row r="26" spans="2:12" ht="376.2">
      <c r="B26" s="83" t="s">
        <v>42</v>
      </c>
      <c r="C26" s="90"/>
      <c r="D26" s="8" t="s">
        <v>55</v>
      </c>
      <c r="E26" s="4"/>
      <c r="F26" s="4"/>
      <c r="G26" s="4"/>
      <c r="H26" s="4"/>
      <c r="I26" s="4"/>
      <c r="J26" s="4"/>
      <c r="K26" s="4"/>
      <c r="L26" s="4"/>
    </row>
    <row r="27" spans="2:12" ht="22.8">
      <c r="B27" s="83" t="s">
        <v>43</v>
      </c>
      <c r="C27" s="9" t="s">
        <v>44</v>
      </c>
      <c r="D27" s="11" t="s">
        <v>56</v>
      </c>
      <c r="E27" s="4"/>
      <c r="F27" s="4"/>
      <c r="G27" s="4"/>
      <c r="H27" s="4"/>
      <c r="I27" s="4"/>
      <c r="J27" s="4"/>
      <c r="K27" s="4"/>
      <c r="L27" s="4"/>
    </row>
    <row r="28" spans="2:12" ht="22.8">
      <c r="B28" s="83"/>
      <c r="C28" s="9" t="s">
        <v>45</v>
      </c>
      <c r="D28" s="11" t="s">
        <v>56</v>
      </c>
      <c r="E28" s="4"/>
      <c r="F28" s="4"/>
      <c r="G28" s="4"/>
      <c r="H28" s="4"/>
      <c r="I28" s="4"/>
      <c r="J28" s="4"/>
      <c r="K28" s="4"/>
      <c r="L28" s="4"/>
    </row>
    <row r="29" spans="2:12" ht="22.8">
      <c r="B29" s="83"/>
      <c r="C29" s="9" t="s">
        <v>46</v>
      </c>
      <c r="D29" s="8" t="s">
        <v>57</v>
      </c>
      <c r="E29" s="4"/>
      <c r="F29" s="4"/>
      <c r="G29" s="4"/>
      <c r="H29" s="4"/>
      <c r="I29" s="4"/>
      <c r="J29" s="4"/>
      <c r="K29" s="4"/>
      <c r="L29" s="4"/>
    </row>
    <row r="30" spans="2:12" ht="69" thickBot="1">
      <c r="B30" s="80"/>
      <c r="C30" s="12" t="s">
        <v>47</v>
      </c>
      <c r="D30" s="13" t="s">
        <v>58</v>
      </c>
      <c r="E30" s="4"/>
      <c r="F30" s="4"/>
      <c r="G30" s="4"/>
      <c r="H30" s="4"/>
      <c r="I30" s="4"/>
      <c r="J30" s="4"/>
      <c r="K30" s="4"/>
      <c r="L30" s="4"/>
    </row>
    <row r="31" spans="2:12" ht="15" thickTop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>
      <c r="B33" s="5" t="s">
        <v>59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ht="15" thickBot="1">
      <c r="B35" s="69" t="s">
        <v>60</v>
      </c>
      <c r="C35" s="69"/>
      <c r="D35" s="69"/>
      <c r="E35" s="69"/>
      <c r="F35" s="4"/>
      <c r="G35" s="4"/>
      <c r="H35" s="4"/>
      <c r="I35" s="4"/>
      <c r="J35" s="4"/>
      <c r="K35" s="4"/>
      <c r="L35" s="4"/>
    </row>
    <row r="36" spans="2:12" ht="25.2" thickTop="1" thickBot="1">
      <c r="B36" s="87" t="s">
        <v>49</v>
      </c>
      <c r="C36" s="14" t="s">
        <v>61</v>
      </c>
      <c r="D36" s="15" t="s">
        <v>62</v>
      </c>
      <c r="E36" s="16" t="s">
        <v>63</v>
      </c>
      <c r="F36" s="4"/>
      <c r="G36" s="4"/>
      <c r="H36" s="4"/>
      <c r="I36" s="4"/>
      <c r="J36" s="4"/>
      <c r="K36" s="4"/>
      <c r="L36" s="4"/>
    </row>
    <row r="37" spans="2:12" ht="15" thickTop="1">
      <c r="B37" s="17" t="s">
        <v>64</v>
      </c>
      <c r="C37" s="18">
        <v>66.2</v>
      </c>
      <c r="D37" s="19">
        <v>16.115210206509872</v>
      </c>
      <c r="E37" s="20">
        <v>5</v>
      </c>
      <c r="F37" s="4"/>
      <c r="G37" s="4"/>
      <c r="H37" s="4"/>
      <c r="I37" s="4"/>
      <c r="J37" s="4"/>
      <c r="K37" s="4"/>
      <c r="L37" s="4"/>
    </row>
    <row r="38" spans="2:12" ht="15" thickBot="1">
      <c r="B38" s="21" t="s">
        <v>65</v>
      </c>
      <c r="C38" s="22">
        <v>167.6</v>
      </c>
      <c r="D38" s="23">
        <v>6.1886993787063211</v>
      </c>
      <c r="E38" s="24">
        <v>5</v>
      </c>
      <c r="F38" s="4"/>
      <c r="G38" s="4"/>
      <c r="H38" s="4"/>
      <c r="I38" s="4"/>
      <c r="J38" s="4"/>
      <c r="K38" s="4"/>
      <c r="L38" s="4"/>
    </row>
    <row r="39" spans="2:12" ht="15" thickTop="1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ht="15" thickBot="1">
      <c r="B40" s="69" t="s">
        <v>66</v>
      </c>
      <c r="C40" s="69"/>
      <c r="D40" s="69"/>
      <c r="E40" s="69"/>
      <c r="F40" s="4"/>
      <c r="G40" s="4"/>
      <c r="H40" s="4"/>
      <c r="I40" s="4"/>
      <c r="J40" s="4"/>
      <c r="K40" s="4"/>
      <c r="L40" s="4"/>
    </row>
    <row r="41" spans="2:12" ht="15.6" thickTop="1" thickBot="1">
      <c r="B41" s="81" t="s">
        <v>49</v>
      </c>
      <c r="C41" s="82"/>
      <c r="D41" s="14" t="s">
        <v>64</v>
      </c>
      <c r="E41" s="16" t="s">
        <v>65</v>
      </c>
      <c r="F41" s="4"/>
      <c r="G41" s="4"/>
      <c r="H41" s="4"/>
      <c r="I41" s="4"/>
      <c r="J41" s="4"/>
      <c r="K41" s="4"/>
      <c r="L41" s="4"/>
    </row>
    <row r="42" spans="2:12" ht="15" thickTop="1">
      <c r="B42" s="88" t="s">
        <v>67</v>
      </c>
      <c r="C42" s="25" t="s">
        <v>64</v>
      </c>
      <c r="D42" s="26">
        <v>1</v>
      </c>
      <c r="E42" s="27">
        <v>0.70789580589856216</v>
      </c>
      <c r="F42" s="4"/>
      <c r="G42" s="4"/>
      <c r="H42" s="4"/>
      <c r="I42" s="4"/>
      <c r="J42" s="4"/>
      <c r="K42" s="4"/>
      <c r="L42" s="4"/>
    </row>
    <row r="43" spans="2:12">
      <c r="B43" s="83"/>
      <c r="C43" s="9" t="s">
        <v>65</v>
      </c>
      <c r="D43" s="28">
        <v>0.70789580589856216</v>
      </c>
      <c r="E43" s="29">
        <v>1</v>
      </c>
      <c r="F43" s="4"/>
      <c r="G43" s="4"/>
      <c r="H43" s="4"/>
      <c r="I43" s="4"/>
      <c r="J43" s="4"/>
      <c r="K43" s="4"/>
      <c r="L43" s="4"/>
    </row>
    <row r="44" spans="2:12">
      <c r="B44" s="83" t="s">
        <v>68</v>
      </c>
      <c r="C44" s="9" t="s">
        <v>64</v>
      </c>
      <c r="D44" s="30"/>
      <c r="E44" s="31">
        <v>9.0490069311607038E-2</v>
      </c>
      <c r="F44" s="4"/>
      <c r="G44" s="4"/>
      <c r="H44" s="4"/>
      <c r="I44" s="4"/>
      <c r="J44" s="4"/>
      <c r="K44" s="4"/>
      <c r="L44" s="4"/>
    </row>
    <row r="45" spans="2:12">
      <c r="B45" s="83"/>
      <c r="C45" s="9" t="s">
        <v>65</v>
      </c>
      <c r="D45" s="28">
        <v>9.0490069311607038E-2</v>
      </c>
      <c r="E45" s="32"/>
      <c r="F45" s="4"/>
      <c r="G45" s="4"/>
      <c r="H45" s="4"/>
      <c r="I45" s="4"/>
      <c r="J45" s="4"/>
      <c r="K45" s="4"/>
      <c r="L45" s="4"/>
    </row>
    <row r="46" spans="2:12">
      <c r="B46" s="83" t="s">
        <v>63</v>
      </c>
      <c r="C46" s="9" t="s">
        <v>64</v>
      </c>
      <c r="D46" s="33">
        <v>5</v>
      </c>
      <c r="E46" s="34">
        <v>5</v>
      </c>
      <c r="F46" s="4"/>
      <c r="G46" s="4"/>
      <c r="H46" s="4"/>
      <c r="I46" s="4"/>
      <c r="J46" s="4"/>
      <c r="K46" s="4"/>
      <c r="L46" s="4"/>
    </row>
    <row r="47" spans="2:12" ht="15" thickBot="1">
      <c r="B47" s="80"/>
      <c r="C47" s="12" t="s">
        <v>65</v>
      </c>
      <c r="D47" s="35">
        <v>5</v>
      </c>
      <c r="E47" s="24">
        <v>5</v>
      </c>
      <c r="F47" s="4"/>
      <c r="G47" s="4"/>
      <c r="H47" s="4"/>
      <c r="I47" s="4"/>
      <c r="J47" s="4"/>
      <c r="K47" s="4"/>
      <c r="L47" s="4"/>
    </row>
    <row r="48" spans="2:12" ht="15" thickTop="1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ht="15" thickBot="1">
      <c r="B49" s="69" t="s">
        <v>104</v>
      </c>
      <c r="C49" s="69"/>
      <c r="D49" s="69"/>
      <c r="E49" s="69"/>
      <c r="F49" s="4"/>
      <c r="G49" s="4"/>
      <c r="H49" s="4"/>
      <c r="I49" s="4"/>
      <c r="J49" s="4"/>
      <c r="K49" s="4"/>
      <c r="L49" s="4"/>
    </row>
    <row r="50" spans="2:12" ht="25.2" thickTop="1" thickBot="1">
      <c r="B50" s="87" t="s">
        <v>69</v>
      </c>
      <c r="C50" s="14" t="s">
        <v>70</v>
      </c>
      <c r="D50" s="15" t="s">
        <v>71</v>
      </c>
      <c r="E50" s="16" t="s">
        <v>72</v>
      </c>
      <c r="F50" s="4"/>
      <c r="G50" s="4"/>
      <c r="H50" s="4"/>
      <c r="I50" s="4"/>
      <c r="J50" s="4"/>
      <c r="K50" s="4"/>
      <c r="L50" s="4"/>
    </row>
    <row r="51" spans="2:12" ht="15.6" thickTop="1" thickBot="1">
      <c r="B51" s="36" t="s">
        <v>73</v>
      </c>
      <c r="C51" s="37" t="s">
        <v>105</v>
      </c>
      <c r="D51" s="38"/>
      <c r="E51" s="39" t="s">
        <v>74</v>
      </c>
      <c r="F51" s="4"/>
      <c r="G51" s="4"/>
      <c r="H51" s="4"/>
      <c r="I51" s="4"/>
      <c r="J51" s="4"/>
      <c r="K51" s="4"/>
      <c r="L51" s="4"/>
    </row>
    <row r="52" spans="2:12" ht="15" thickTop="1">
      <c r="B52" s="68" t="s">
        <v>75</v>
      </c>
      <c r="C52" s="68"/>
      <c r="D52" s="68"/>
      <c r="E52" s="68"/>
      <c r="F52" s="4"/>
      <c r="G52" s="4"/>
      <c r="H52" s="4"/>
      <c r="I52" s="4"/>
      <c r="J52" s="4"/>
      <c r="K52" s="4"/>
      <c r="L52" s="4"/>
    </row>
    <row r="53" spans="2:12">
      <c r="B53" s="68" t="s">
        <v>76</v>
      </c>
      <c r="C53" s="68"/>
      <c r="D53" s="68"/>
      <c r="E53" s="68"/>
      <c r="F53" s="4"/>
      <c r="G53" s="4"/>
      <c r="H53" s="4"/>
      <c r="I53" s="4"/>
      <c r="J53" s="4"/>
      <c r="K53" s="4"/>
      <c r="L53" s="4"/>
    </row>
    <row r="54" spans="2:1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ht="15" thickBot="1">
      <c r="B55" s="69" t="s">
        <v>77</v>
      </c>
      <c r="C55" s="69"/>
      <c r="D55" s="69"/>
      <c r="E55" s="69"/>
      <c r="F55" s="69"/>
      <c r="G55" s="69"/>
      <c r="H55" s="69"/>
      <c r="I55" s="69"/>
      <c r="J55" s="69"/>
      <c r="K55" s="69"/>
      <c r="L55" s="4"/>
    </row>
    <row r="56" spans="2:12" ht="15" thickTop="1">
      <c r="B56" s="84" t="s">
        <v>69</v>
      </c>
      <c r="C56" s="74" t="s">
        <v>78</v>
      </c>
      <c r="D56" s="75" t="s">
        <v>79</v>
      </c>
      <c r="E56" s="75" t="s">
        <v>80</v>
      </c>
      <c r="F56" s="75" t="s">
        <v>81</v>
      </c>
      <c r="G56" s="75" t="s">
        <v>82</v>
      </c>
      <c r="H56" s="75"/>
      <c r="I56" s="75"/>
      <c r="J56" s="75"/>
      <c r="K56" s="77"/>
      <c r="L56" s="4"/>
    </row>
    <row r="57" spans="2:12" ht="24.6" thickBot="1">
      <c r="B57" s="85"/>
      <c r="C57" s="86"/>
      <c r="D57" s="76"/>
      <c r="E57" s="76"/>
      <c r="F57" s="76"/>
      <c r="G57" s="40" t="s">
        <v>83</v>
      </c>
      <c r="H57" s="40" t="s">
        <v>84</v>
      </c>
      <c r="I57" s="40" t="s">
        <v>85</v>
      </c>
      <c r="J57" s="40" t="s">
        <v>86</v>
      </c>
      <c r="K57" s="41" t="s">
        <v>87</v>
      </c>
      <c r="L57" s="4"/>
    </row>
    <row r="58" spans="2:12" ht="15.6" thickTop="1" thickBot="1">
      <c r="B58" s="36" t="s">
        <v>73</v>
      </c>
      <c r="C58" s="42" t="s">
        <v>106</v>
      </c>
      <c r="D58" s="43">
        <v>0.50111647200877485</v>
      </c>
      <c r="E58" s="43">
        <v>0.33482196267836645</v>
      </c>
      <c r="F58" s="44">
        <v>13.143315270221139</v>
      </c>
      <c r="G58" s="43">
        <v>0.50111647200877485</v>
      </c>
      <c r="H58" s="45">
        <v>3.0134276472899839</v>
      </c>
      <c r="I58" s="46">
        <v>1</v>
      </c>
      <c r="J58" s="46">
        <v>3</v>
      </c>
      <c r="K58" s="47">
        <v>0.18098013862321402</v>
      </c>
      <c r="L58" s="4"/>
    </row>
    <row r="59" spans="2:12" ht="15" thickTop="1">
      <c r="B59" s="68" t="s">
        <v>88</v>
      </c>
      <c r="C59" s="68"/>
      <c r="D59" s="68"/>
      <c r="E59" s="68"/>
      <c r="F59" s="68"/>
      <c r="G59" s="68"/>
      <c r="H59" s="68"/>
      <c r="I59" s="68"/>
      <c r="J59" s="68"/>
      <c r="K59" s="68"/>
      <c r="L59" s="4"/>
    </row>
    <row r="60" spans="2:1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2:12" ht="15" thickBot="1">
      <c r="B61" s="69" t="s">
        <v>107</v>
      </c>
      <c r="C61" s="69"/>
      <c r="D61" s="69"/>
      <c r="E61" s="69"/>
      <c r="F61" s="69"/>
      <c r="G61" s="69"/>
      <c r="H61" s="69"/>
      <c r="I61" s="4"/>
      <c r="J61" s="4"/>
      <c r="K61" s="4"/>
      <c r="L61" s="4"/>
    </row>
    <row r="62" spans="2:12" ht="25.2" thickTop="1" thickBot="1">
      <c r="B62" s="81" t="s">
        <v>69</v>
      </c>
      <c r="C62" s="82"/>
      <c r="D62" s="14" t="s">
        <v>89</v>
      </c>
      <c r="E62" s="15" t="s">
        <v>90</v>
      </c>
      <c r="F62" s="15" t="s">
        <v>91</v>
      </c>
      <c r="G62" s="15" t="s">
        <v>92</v>
      </c>
      <c r="H62" s="16" t="s">
        <v>93</v>
      </c>
      <c r="I62" s="4"/>
      <c r="J62" s="4"/>
      <c r="K62" s="4"/>
      <c r="L62" s="4"/>
    </row>
    <row r="63" spans="2:12" ht="23.4" thickTop="1">
      <c r="B63" s="79" t="s">
        <v>73</v>
      </c>
      <c r="C63" s="25" t="s">
        <v>28</v>
      </c>
      <c r="D63" s="26">
        <v>520.55979112271518</v>
      </c>
      <c r="E63" s="48">
        <v>1</v>
      </c>
      <c r="F63" s="49">
        <v>520.55979112271518</v>
      </c>
      <c r="G63" s="49">
        <v>3.0134276472899839</v>
      </c>
      <c r="H63" s="50" t="s">
        <v>108</v>
      </c>
      <c r="I63" s="4"/>
      <c r="J63" s="4"/>
      <c r="K63" s="4"/>
      <c r="L63" s="4"/>
    </row>
    <row r="64" spans="2:12">
      <c r="B64" s="83"/>
      <c r="C64" s="9" t="s">
        <v>94</v>
      </c>
      <c r="D64" s="51">
        <v>518.24020887728454</v>
      </c>
      <c r="E64" s="52">
        <v>3</v>
      </c>
      <c r="F64" s="53">
        <v>172.74673629242818</v>
      </c>
      <c r="G64" s="54"/>
      <c r="H64" s="55"/>
      <c r="I64" s="4"/>
      <c r="J64" s="4"/>
      <c r="K64" s="4"/>
      <c r="L64" s="4"/>
    </row>
    <row r="65" spans="2:12" ht="15" thickBot="1">
      <c r="B65" s="80"/>
      <c r="C65" s="12" t="s">
        <v>95</v>
      </c>
      <c r="D65" s="56">
        <v>1038.7999999999997</v>
      </c>
      <c r="E65" s="57">
        <v>4</v>
      </c>
      <c r="F65" s="58"/>
      <c r="G65" s="58"/>
      <c r="H65" s="59"/>
      <c r="I65" s="4"/>
      <c r="J65" s="4"/>
      <c r="K65" s="4"/>
      <c r="L65" s="4"/>
    </row>
    <row r="66" spans="2:12" ht="15" thickTop="1">
      <c r="B66" s="68" t="s">
        <v>75</v>
      </c>
      <c r="C66" s="68"/>
      <c r="D66" s="68"/>
      <c r="E66" s="68"/>
      <c r="F66" s="68"/>
      <c r="G66" s="68"/>
      <c r="H66" s="68"/>
      <c r="I66" s="4"/>
      <c r="J66" s="4"/>
      <c r="K66" s="4"/>
      <c r="L66" s="4"/>
    </row>
    <row r="67" spans="2:12">
      <c r="B67" s="68" t="s">
        <v>96</v>
      </c>
      <c r="C67" s="68"/>
      <c r="D67" s="68"/>
      <c r="E67" s="68"/>
      <c r="F67" s="68"/>
      <c r="G67" s="68"/>
      <c r="H67" s="68"/>
      <c r="I67" s="4"/>
      <c r="J67" s="4"/>
      <c r="K67" s="4"/>
      <c r="L67" s="4"/>
    </row>
    <row r="68" spans="2:1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2:12" ht="15" thickBot="1">
      <c r="B69" s="69" t="s">
        <v>109</v>
      </c>
      <c r="C69" s="69"/>
      <c r="D69" s="69"/>
      <c r="E69" s="69"/>
      <c r="F69" s="69"/>
      <c r="G69" s="69"/>
      <c r="H69" s="69"/>
      <c r="I69" s="4"/>
      <c r="J69" s="4"/>
      <c r="K69" s="4"/>
      <c r="L69" s="4"/>
    </row>
    <row r="70" spans="2:12" ht="47.4" thickTop="1">
      <c r="B70" s="70" t="s">
        <v>69</v>
      </c>
      <c r="C70" s="71"/>
      <c r="D70" s="74" t="s">
        <v>97</v>
      </c>
      <c r="E70" s="75"/>
      <c r="F70" s="60" t="s">
        <v>98</v>
      </c>
      <c r="G70" s="75" t="s">
        <v>99</v>
      </c>
      <c r="H70" s="77" t="s">
        <v>93</v>
      </c>
      <c r="I70" s="4"/>
      <c r="J70" s="4"/>
      <c r="K70" s="4"/>
      <c r="L70" s="4"/>
    </row>
    <row r="71" spans="2:12" ht="15" thickBot="1">
      <c r="B71" s="72"/>
      <c r="C71" s="73"/>
      <c r="D71" s="61" t="s">
        <v>100</v>
      </c>
      <c r="E71" s="40" t="s">
        <v>101</v>
      </c>
      <c r="F71" s="40" t="s">
        <v>102</v>
      </c>
      <c r="G71" s="76"/>
      <c r="H71" s="78"/>
      <c r="I71" s="4"/>
      <c r="J71" s="4"/>
      <c r="K71" s="4"/>
      <c r="L71" s="4"/>
    </row>
    <row r="72" spans="2:12" ht="15" thickTop="1">
      <c r="B72" s="79" t="s">
        <v>73</v>
      </c>
      <c r="C72" s="25" t="s">
        <v>103</v>
      </c>
      <c r="D72" s="26">
        <v>-242.74412532637064</v>
      </c>
      <c r="E72" s="49">
        <v>178.06816769117643</v>
      </c>
      <c r="F72" s="62"/>
      <c r="G72" s="49">
        <v>-1.3632089804358616</v>
      </c>
      <c r="H72" s="27">
        <v>0.26610925687936637</v>
      </c>
      <c r="I72" s="4"/>
      <c r="J72" s="4"/>
      <c r="K72" s="4"/>
      <c r="L72" s="4"/>
    </row>
    <row r="73" spans="2:12" ht="15" thickBot="1">
      <c r="B73" s="80"/>
      <c r="C73" s="12" t="s">
        <v>65</v>
      </c>
      <c r="D73" s="56">
        <v>1.8433420365535242</v>
      </c>
      <c r="E73" s="63">
        <v>1.0618802486548156</v>
      </c>
      <c r="F73" s="64">
        <v>0.70789580589856216</v>
      </c>
      <c r="G73" s="63">
        <v>1.735922707752273</v>
      </c>
      <c r="H73" s="65">
        <v>0.18098013862321408</v>
      </c>
      <c r="I73" s="4"/>
      <c r="J73" s="4"/>
      <c r="K73" s="4"/>
      <c r="L73" s="4"/>
    </row>
    <row r="74" spans="2:12" ht="15" thickTop="1">
      <c r="B74" s="68" t="s">
        <v>75</v>
      </c>
      <c r="C74" s="68"/>
      <c r="D74" s="68"/>
      <c r="E74" s="68"/>
      <c r="F74" s="68"/>
      <c r="G74" s="68"/>
      <c r="H74" s="68"/>
      <c r="I74" s="4"/>
      <c r="J74" s="4"/>
      <c r="K74" s="4"/>
      <c r="L74" s="4"/>
    </row>
  </sheetData>
  <mergeCells count="38">
    <mergeCell ref="B26:C26"/>
    <mergeCell ref="B15:D15"/>
    <mergeCell ref="B16:C16"/>
    <mergeCell ref="B17:C17"/>
    <mergeCell ref="B18:B23"/>
    <mergeCell ref="B24:B25"/>
    <mergeCell ref="B53:E53"/>
    <mergeCell ref="B27:B30"/>
    <mergeCell ref="B35:E35"/>
    <mergeCell ref="B36"/>
    <mergeCell ref="B40:E40"/>
    <mergeCell ref="B41:C41"/>
    <mergeCell ref="B42:B43"/>
    <mergeCell ref="B44:B45"/>
    <mergeCell ref="B46:B47"/>
    <mergeCell ref="B49:E49"/>
    <mergeCell ref="B50"/>
    <mergeCell ref="B52:E52"/>
    <mergeCell ref="B67:H67"/>
    <mergeCell ref="B55:K55"/>
    <mergeCell ref="B56:B57"/>
    <mergeCell ref="C56:C57"/>
    <mergeCell ref="D56:D57"/>
    <mergeCell ref="E56:E57"/>
    <mergeCell ref="F56:F57"/>
    <mergeCell ref="G56:K56"/>
    <mergeCell ref="B59:K59"/>
    <mergeCell ref="B61:H61"/>
    <mergeCell ref="B62:C62"/>
    <mergeCell ref="B63:B65"/>
    <mergeCell ref="B66:H66"/>
    <mergeCell ref="B74:H74"/>
    <mergeCell ref="B69:H69"/>
    <mergeCell ref="B70:C71"/>
    <mergeCell ref="D70:E70"/>
    <mergeCell ref="G70:G71"/>
    <mergeCell ref="H70:H71"/>
    <mergeCell ref="B72:B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excel</vt:lpstr>
      <vt:lpstr>spss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None</cp:lastModifiedBy>
  <dcterms:created xsi:type="dcterms:W3CDTF">2026-04-15T08:25:13Z</dcterms:created>
  <dcterms:modified xsi:type="dcterms:W3CDTF">2026-04-21T17:19:14Z</dcterms:modified>
</cp:coreProperties>
</file>