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m=15 sigma=5" sheetId="1" r:id="rId1"/>
    <sheet name="m=20 sigma=5" sheetId="2" r:id="rId2"/>
  </sheets>
  <definedNames>
    <definedName name="_xlnm.Print_Area" localSheetId="0">'m=15 sigma=5'!$A$1:$Q$77</definedName>
    <definedName name="_xlnm.Print_Area" localSheetId="1">'m=20 sigma=5'!$A$1:$N$73</definedName>
  </definedNames>
  <calcPr fullCalcOnLoad="1"/>
</workbook>
</file>

<file path=xl/sharedStrings.xml><?xml version="1.0" encoding="utf-8"?>
<sst xmlns="http://schemas.openxmlformats.org/spreadsheetml/2006/main" count="133" uniqueCount="61">
  <si>
    <t>BDA</t>
  </si>
  <si>
    <t>PSS</t>
  </si>
  <si>
    <t>MLE</t>
  </si>
  <si>
    <t>identify pop pars most likely to produce the sample data</t>
  </si>
  <si>
    <t>what</t>
  </si>
  <si>
    <t>how</t>
  </si>
  <si>
    <t>compute likelihood</t>
  </si>
  <si>
    <t>a value that summarizes the fir of the data to a particular par est</t>
  </si>
  <si>
    <t>make assump about the pop score dist, i.e., the normal dist</t>
  </si>
  <si>
    <t xml:space="preserve">the univariate normal PDF </t>
  </si>
  <si>
    <t>f(x)=1/sqrt(2*phi*sigma^2)  * e^([(x-mu)/sigma]^2)/2</t>
  </si>
  <si>
    <t>the exponent term is mahalanobis distance</t>
  </si>
  <si>
    <t>the rest is a scaling factor that make the area under number curve equal to 1</t>
  </si>
  <si>
    <t>if</t>
  </si>
  <si>
    <t>mean</t>
  </si>
  <si>
    <t>var</t>
  </si>
  <si>
    <t>sd</t>
  </si>
  <si>
    <t>phi</t>
  </si>
  <si>
    <t>scalin factor</t>
  </si>
  <si>
    <t>exp(- ((x-mu/sigma)^2)/2)</t>
  </si>
  <si>
    <t>likelihood</t>
  </si>
  <si>
    <t>x4</t>
  </si>
  <si>
    <t>rel prob of x4=21 in a nor dist pop with mu=20 and sigma 5</t>
  </si>
  <si>
    <t>.078 represent the height of this normal dist at value of 21</t>
  </si>
  <si>
    <t>full equation</t>
  </si>
  <si>
    <t>likelihood of the sample</t>
  </si>
  <si>
    <t>product</t>
  </si>
  <si>
    <t>compute</t>
  </si>
  <si>
    <t>log</t>
  </si>
  <si>
    <t>easier</t>
  </si>
  <si>
    <t>ln(L)</t>
  </si>
  <si>
    <t xml:space="preserve">log likelihood </t>
  </si>
  <si>
    <t>sum</t>
  </si>
  <si>
    <t>the likelihood that this sample of 10 cases originated from a norm dist pop with mu=20 and sigma 5</t>
  </si>
  <si>
    <t>case</t>
  </si>
  <si>
    <t>m</t>
  </si>
  <si>
    <t>z</t>
  </si>
  <si>
    <t>scaled mu=20 sd=5</t>
  </si>
  <si>
    <t>Log(L)</t>
  </si>
  <si>
    <t>MEANest</t>
  </si>
  <si>
    <t>the slope of these tangent lines is the first derivative of the function with respect to mu</t>
  </si>
  <si>
    <t>the tangent line has aslope of zero at the value of mu associated with with the function's maximum</t>
  </si>
  <si>
    <t>thus MLE cab identified via calculus setting the first derivative of the function to zero and solving for</t>
  </si>
  <si>
    <t>the corresponding value of mu on the horizontal axis</t>
  </si>
  <si>
    <t>incase the first derivative is zero at the bottom (like a u shaped funvtion)</t>
  </si>
  <si>
    <t>the sign of the derivative is checked using the second derivative (a negative second derivative shows the max)</t>
  </si>
  <si>
    <t xml:space="preserve">computing the first derivatives for every point on the log likelihood function </t>
  </si>
  <si>
    <t>plot the value of the first derivative on the vertical axeis for every estimate of mu on the horizontal axis.</t>
  </si>
  <si>
    <t>the second derivatives are defined as the slope of a line tangent to the derivative function</t>
  </si>
  <si>
    <t>(derivative of a derivative - rate of change in slopes)</t>
  </si>
  <si>
    <t>the second drivative quantify the the rate of change in the first derivatives</t>
  </si>
  <si>
    <t>CERTANITY</t>
  </si>
  <si>
    <t>the var of a ML estimator is computed from the second derivatives of the function</t>
  </si>
  <si>
    <t>if multiple pars, then this is called information matrix, and used to comp a var-cov matrix</t>
  </si>
  <si>
    <t>the diagonal reflect the variance of MLEs</t>
  </si>
  <si>
    <t>the square roots are the standard errors.</t>
  </si>
  <si>
    <t>a value that summarizes the fit of the data to a particular par est</t>
  </si>
  <si>
    <t xml:space="preserve">1/sqrt(2*phi*sigma^2) </t>
  </si>
  <si>
    <t>mahalanobis distance</t>
  </si>
  <si>
    <t>this plot is called "derivative function"</t>
  </si>
  <si>
    <t>scaling factor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</si>
</sst>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0"/>
    <numFmt numFmtId="173" formatCode="0.000"/>
    <numFmt numFmtId="174" formatCode="0.0000000000000"/>
    <numFmt numFmtId="175" formatCode="0.000000000000000000"/>
    <numFmt numFmtId="176" formatCode="0.0000000000000000000000"/>
    <numFmt numFmtId="177" formatCode="0.0"/>
    <numFmt numFmtId="178" formatCode="0.0000000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88"/>
          <c:w val="0.93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'm=15 sigma=5'!$D$40</c:f>
              <c:strCache>
                <c:ptCount val="1"/>
                <c:pt idx="0">
                  <c:v>Log(L)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'm=15 sigma=5'!$C$41:$C$54</c:f>
              <c:numCache/>
            </c:numRef>
          </c:xVal>
          <c:yVal>
            <c:numRef>
              <c:f>'m=15 sigma=5'!$D$41:$D$54</c:f>
              <c:numCache/>
            </c:numRef>
          </c:yVal>
          <c:smooth val="0"/>
        </c:ser>
        <c:axId val="19346259"/>
        <c:axId val="13266936"/>
      </c:scatterChart>
      <c:valAx>
        <c:axId val="193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Mean Est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6936"/>
        <c:crosses val="max"/>
        <c:crossBetween val="midCat"/>
        <c:dispUnits/>
      </c:valAx>
      <c:valAx>
        <c:axId val="1326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Negative Log(L)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6259"/>
        <c:crossesAt val="-9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15"/>
          <c:y val="0.93"/>
          <c:w val="0.087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32</xdr:row>
      <xdr:rowOff>28575</xdr:rowOff>
    </xdr:from>
    <xdr:to>
      <xdr:col>16</xdr:col>
      <xdr:colOff>571500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4714875" y="5210175"/>
        <a:ext cx="6248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42</xdr:row>
      <xdr:rowOff>0</xdr:rowOff>
    </xdr:from>
    <xdr:to>
      <xdr:col>12</xdr:col>
      <xdr:colOff>238125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7581900" y="68008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42</xdr:row>
      <xdr:rowOff>28575</xdr:rowOff>
    </xdr:from>
    <xdr:to>
      <xdr:col>9</xdr:col>
      <xdr:colOff>400050</xdr:colOff>
      <xdr:row>44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6429375" y="6829425"/>
          <a:ext cx="1019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133350</xdr:rowOff>
    </xdr:from>
    <xdr:to>
      <xdr:col>14</xdr:col>
      <xdr:colOff>152400</xdr:colOff>
      <xdr:row>44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734425" y="6934200"/>
          <a:ext cx="590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60" zoomScaleNormal="60" zoomScalePageLayoutView="0" workbookViewId="0" topLeftCell="A25">
      <selection activeCell="M61" sqref="M61"/>
    </sheetView>
  </sheetViews>
  <sheetFormatPr defaultColWidth="9.140625" defaultRowHeight="12.75"/>
  <cols>
    <col min="1" max="1" width="3.421875" style="0" customWidth="1"/>
    <col min="3" max="3" width="9.28125" style="0" customWidth="1"/>
    <col min="4" max="4" width="6.8515625" style="0" customWidth="1"/>
    <col min="5" max="5" width="17.00390625" style="0" customWidth="1"/>
    <col min="6" max="6" width="24.8515625" style="0" customWidth="1"/>
    <col min="7" max="7" width="12.140625" style="2" customWidth="1"/>
    <col min="8" max="8" width="11.00390625" style="2" bestFit="1" customWidth="1"/>
    <col min="9" max="9" width="12.00390625" style="2" customWidth="1"/>
    <col min="10" max="10" width="9.57421875" style="0" customWidth="1"/>
    <col min="11" max="11" width="3.57421875" style="0" customWidth="1"/>
    <col min="12" max="12" width="3.8515625" style="0" customWidth="1"/>
    <col min="13" max="13" width="8.57421875" style="2" customWidth="1"/>
    <col min="14" max="14" width="6.28125" style="4" customWidth="1"/>
  </cols>
  <sheetData>
    <row r="1" spans="2:4" ht="12.75">
      <c r="B1" t="s">
        <v>2</v>
      </c>
      <c r="C1" t="s">
        <v>4</v>
      </c>
      <c r="D1" t="s">
        <v>3</v>
      </c>
    </row>
    <row r="2" spans="3:4" ht="12.75">
      <c r="C2" t="s">
        <v>5</v>
      </c>
      <c r="D2" t="s">
        <v>6</v>
      </c>
    </row>
    <row r="3" ht="12.75">
      <c r="D3" t="s">
        <v>56</v>
      </c>
    </row>
    <row r="4" spans="4:5" ht="12.75">
      <c r="D4">
        <v>1</v>
      </c>
      <c r="E4" t="s">
        <v>8</v>
      </c>
    </row>
    <row r="5" ht="12.75">
      <c r="F5" t="s">
        <v>9</v>
      </c>
    </row>
    <row r="6" spans="4:6" ht="12.75">
      <c r="D6">
        <v>2</v>
      </c>
      <c r="E6" t="s">
        <v>27</v>
      </c>
      <c r="F6" t="s">
        <v>10</v>
      </c>
    </row>
    <row r="7" ht="12.75">
      <c r="F7" t="s">
        <v>11</v>
      </c>
    </row>
    <row r="8" ht="12.75">
      <c r="F8" t="s">
        <v>12</v>
      </c>
    </row>
    <row r="9" spans="4:5" ht="12.75">
      <c r="D9" t="s">
        <v>28</v>
      </c>
      <c r="E9" t="s">
        <v>29</v>
      </c>
    </row>
    <row r="12" spans="5:6" ht="12.75">
      <c r="E12" t="s">
        <v>57</v>
      </c>
      <c r="F12" s="10" t="s">
        <v>19</v>
      </c>
    </row>
    <row r="13" spans="2:14" ht="12.75">
      <c r="B13" s="6" t="s">
        <v>34</v>
      </c>
      <c r="C13" s="6" t="s">
        <v>0</v>
      </c>
      <c r="D13" s="6" t="s">
        <v>1</v>
      </c>
      <c r="E13" s="6" t="s">
        <v>60</v>
      </c>
      <c r="F13" t="s">
        <v>58</v>
      </c>
      <c r="G13" s="7" t="s">
        <v>20</v>
      </c>
      <c r="H13" s="7" t="s">
        <v>24</v>
      </c>
      <c r="I13" s="7" t="s">
        <v>30</v>
      </c>
      <c r="K13" s="2" t="s">
        <v>35</v>
      </c>
      <c r="L13" s="2" t="s">
        <v>16</v>
      </c>
      <c r="M13" s="2" t="s">
        <v>36</v>
      </c>
      <c r="N13" s="4" t="s">
        <v>37</v>
      </c>
    </row>
    <row r="14" spans="2:14" ht="12.75">
      <c r="B14" s="6">
        <v>1</v>
      </c>
      <c r="C14" s="6">
        <v>5</v>
      </c>
      <c r="D14" s="6">
        <v>17</v>
      </c>
      <c r="E14" s="8">
        <f>1/SQRT(2*C$27*C$26^2)</f>
        <v>0.07978845608028654</v>
      </c>
      <c r="F14" s="8">
        <f aca="true" t="shared" si="0" ref="F14:F23">EXP(-(((C14-C$24)/C$26)^2)/2)</f>
        <v>0.11495667048603503</v>
      </c>
      <c r="G14" s="8">
        <f>E14*F14</f>
        <v>0.009172215254210978</v>
      </c>
      <c r="H14" s="8">
        <f>1/SQRT(2*C$27*C$26^2)*EXP(-(((C14-C$24)/C$26)^2)/2)</f>
        <v>0.009172215254210978</v>
      </c>
      <c r="I14" s="8">
        <f>LN(H14)</f>
        <v>-4.691576445638773</v>
      </c>
      <c r="J14" s="9"/>
      <c r="K14">
        <v>20</v>
      </c>
      <c r="L14">
        <v>5</v>
      </c>
      <c r="M14" s="2">
        <f>(C14-AVERAGE(C$14:C$23))/STDEV(C$14:C$23)</f>
        <v>-1.2928374110570018</v>
      </c>
      <c r="N14" s="4">
        <f aca="true" t="shared" si="1" ref="N14:N23">K14+M14*L14</f>
        <v>13.53581294471499</v>
      </c>
    </row>
    <row r="15" spans="2:14" ht="12.75">
      <c r="B15" s="6">
        <v>2</v>
      </c>
      <c r="C15" s="6">
        <v>33</v>
      </c>
      <c r="D15" s="6">
        <v>13</v>
      </c>
      <c r="E15" s="8">
        <f aca="true" t="shared" si="2" ref="E15:E23">1/SQRT(2*C$27*C$26^2)</f>
        <v>0.07978845608028654</v>
      </c>
      <c r="F15" s="8">
        <f t="shared" si="0"/>
        <v>0.002039195319842277</v>
      </c>
      <c r="G15" s="8">
        <f aca="true" t="shared" si="3" ref="G15:G23">E15*F15</f>
        <v>0.00016270424621636138</v>
      </c>
      <c r="H15" s="8">
        <f aca="true" t="shared" si="4" ref="H15:H23">1/SQRT(2*C$27*C$26^2)*EXP(-(((C15-C$24)/C$26)^2)/2)</f>
        <v>0.00016270424621636138</v>
      </c>
      <c r="I15" s="8">
        <f aca="true" t="shared" si="5" ref="I15:I23">LN(H15)</f>
        <v>-8.723576445638775</v>
      </c>
      <c r="K15">
        <v>20</v>
      </c>
      <c r="L15">
        <v>5</v>
      </c>
      <c r="M15" s="2">
        <f aca="true" t="shared" si="6" ref="M15:M23">(C15-AVERAGE(C$14:C$23))/STDEV(C$14:C$23)</f>
        <v>2.187878695634926</v>
      </c>
      <c r="N15" s="4">
        <f t="shared" si="1"/>
        <v>30.93939347817463</v>
      </c>
    </row>
    <row r="16" spans="2:14" ht="12.75">
      <c r="B16" s="6">
        <v>3</v>
      </c>
      <c r="C16" s="6">
        <v>17</v>
      </c>
      <c r="D16" s="6">
        <v>13</v>
      </c>
      <c r="E16" s="8">
        <f t="shared" si="2"/>
        <v>0.07978845608028654</v>
      </c>
      <c r="F16" s="8">
        <f t="shared" si="0"/>
        <v>0.9500886338026269</v>
      </c>
      <c r="G16" s="8">
        <f t="shared" si="3"/>
        <v>0.07580610523054034</v>
      </c>
      <c r="H16" s="8">
        <f t="shared" si="4"/>
        <v>0.07580610523054034</v>
      </c>
      <c r="I16" s="8">
        <f t="shared" si="5"/>
        <v>-2.579576445638773</v>
      </c>
      <c r="K16">
        <v>20</v>
      </c>
      <c r="L16">
        <v>5</v>
      </c>
      <c r="M16" s="2">
        <f t="shared" si="6"/>
        <v>0.19889806323953868</v>
      </c>
      <c r="N16" s="4">
        <f t="shared" si="1"/>
        <v>20.994490316197695</v>
      </c>
    </row>
    <row r="17" spans="2:14" ht="12.75">
      <c r="B17" s="6">
        <v>4</v>
      </c>
      <c r="C17" s="6">
        <v>21</v>
      </c>
      <c r="D17" s="6">
        <v>5</v>
      </c>
      <c r="E17" s="8">
        <f t="shared" si="2"/>
        <v>0.07978845608028654</v>
      </c>
      <c r="F17" s="8">
        <f t="shared" si="0"/>
        <v>0.5340851477595172</v>
      </c>
      <c r="G17" s="8">
        <f t="shared" si="3"/>
        <v>0.04261382935514358</v>
      </c>
      <c r="H17" s="8">
        <f t="shared" si="4"/>
        <v>0.04261382935514358</v>
      </c>
      <c r="I17" s="8">
        <f t="shared" si="5"/>
        <v>-3.155576445638773</v>
      </c>
      <c r="K17">
        <v>20</v>
      </c>
      <c r="L17">
        <v>5</v>
      </c>
      <c r="M17" s="2">
        <f t="shared" si="6"/>
        <v>0.6961432213383855</v>
      </c>
      <c r="N17" s="4">
        <f t="shared" si="1"/>
        <v>23.48071610669193</v>
      </c>
    </row>
    <row r="18" spans="2:14" ht="12.75">
      <c r="B18" s="6">
        <v>5</v>
      </c>
      <c r="C18" s="6">
        <v>13</v>
      </c>
      <c r="D18" s="6">
        <v>17</v>
      </c>
      <c r="E18" s="8">
        <f t="shared" si="2"/>
        <v>0.07978845608028654</v>
      </c>
      <c r="F18" s="8">
        <f t="shared" si="0"/>
        <v>0.8911878885041844</v>
      </c>
      <c r="G18" s="8">
        <f t="shared" si="3"/>
        <v>0.0711065057011994</v>
      </c>
      <c r="H18" s="8">
        <f t="shared" si="4"/>
        <v>0.0711065057011994</v>
      </c>
      <c r="I18" s="8">
        <f t="shared" si="5"/>
        <v>-2.6435764456387734</v>
      </c>
      <c r="K18">
        <v>20</v>
      </c>
      <c r="L18">
        <v>5</v>
      </c>
      <c r="M18" s="2">
        <f t="shared" si="6"/>
        <v>-0.29834709485930816</v>
      </c>
      <c r="N18" s="4">
        <f t="shared" si="1"/>
        <v>18.50826452570346</v>
      </c>
    </row>
    <row r="19" spans="2:14" ht="12.75">
      <c r="B19" s="6">
        <v>6</v>
      </c>
      <c r="C19" s="6">
        <v>17</v>
      </c>
      <c r="D19" s="6">
        <v>17</v>
      </c>
      <c r="E19" s="8">
        <f t="shared" si="2"/>
        <v>0.07978845608028654</v>
      </c>
      <c r="F19" s="8">
        <f t="shared" si="0"/>
        <v>0.9500886338026269</v>
      </c>
      <c r="G19" s="8">
        <f t="shared" si="3"/>
        <v>0.07580610523054034</v>
      </c>
      <c r="H19" s="8">
        <f t="shared" si="4"/>
        <v>0.07580610523054034</v>
      </c>
      <c r="I19" s="8">
        <f t="shared" si="5"/>
        <v>-2.579576445638773</v>
      </c>
      <c r="K19">
        <v>20</v>
      </c>
      <c r="L19">
        <v>5</v>
      </c>
      <c r="M19" s="2">
        <f t="shared" si="6"/>
        <v>0.19889806323953868</v>
      </c>
      <c r="N19" s="4">
        <f t="shared" si="1"/>
        <v>20.994490316197695</v>
      </c>
    </row>
    <row r="20" spans="2:14" ht="12.75">
      <c r="B20" s="6">
        <v>7</v>
      </c>
      <c r="C20" s="6">
        <v>5</v>
      </c>
      <c r="D20" s="6">
        <v>19</v>
      </c>
      <c r="E20" s="8">
        <f t="shared" si="2"/>
        <v>0.07978845608028654</v>
      </c>
      <c r="F20" s="8">
        <f t="shared" si="0"/>
        <v>0.11495667048603503</v>
      </c>
      <c r="G20" s="8">
        <f t="shared" si="3"/>
        <v>0.009172215254210978</v>
      </c>
      <c r="H20" s="8">
        <f t="shared" si="4"/>
        <v>0.009172215254210978</v>
      </c>
      <c r="I20" s="8">
        <f t="shared" si="5"/>
        <v>-4.691576445638773</v>
      </c>
      <c r="K20">
        <v>20</v>
      </c>
      <c r="L20">
        <v>5</v>
      </c>
      <c r="M20" s="2">
        <f t="shared" si="6"/>
        <v>-1.2928374110570018</v>
      </c>
      <c r="N20" s="4">
        <f t="shared" si="1"/>
        <v>13.53581294471499</v>
      </c>
    </row>
    <row r="21" spans="2:14" ht="12.75">
      <c r="B21" s="6">
        <v>8</v>
      </c>
      <c r="C21" s="6">
        <v>13</v>
      </c>
      <c r="D21" s="6">
        <v>15</v>
      </c>
      <c r="E21" s="8">
        <f t="shared" si="2"/>
        <v>0.07978845608028654</v>
      </c>
      <c r="F21" s="8">
        <f t="shared" si="0"/>
        <v>0.8911878885041844</v>
      </c>
      <c r="G21" s="8">
        <f t="shared" si="3"/>
        <v>0.0711065057011994</v>
      </c>
      <c r="H21" s="8">
        <f t="shared" si="4"/>
        <v>0.0711065057011994</v>
      </c>
      <c r="I21" s="8">
        <f t="shared" si="5"/>
        <v>-2.6435764456387734</v>
      </c>
      <c r="K21">
        <v>20</v>
      </c>
      <c r="L21">
        <v>5</v>
      </c>
      <c r="M21" s="2">
        <f t="shared" si="6"/>
        <v>-0.29834709485930816</v>
      </c>
      <c r="N21" s="4">
        <f t="shared" si="1"/>
        <v>18.50826452570346</v>
      </c>
    </row>
    <row r="22" spans="2:14" ht="12.75">
      <c r="B22" s="6">
        <v>9</v>
      </c>
      <c r="C22" s="6">
        <v>17</v>
      </c>
      <c r="D22" s="6">
        <v>3</v>
      </c>
      <c r="E22" s="8">
        <f t="shared" si="2"/>
        <v>0.07978845608028654</v>
      </c>
      <c r="F22" s="8">
        <f t="shared" si="0"/>
        <v>0.9500886338026269</v>
      </c>
      <c r="G22" s="8">
        <f t="shared" si="3"/>
        <v>0.07580610523054034</v>
      </c>
      <c r="H22" s="8">
        <f t="shared" si="4"/>
        <v>0.07580610523054034</v>
      </c>
      <c r="I22" s="8">
        <f t="shared" si="5"/>
        <v>-2.579576445638773</v>
      </c>
      <c r="K22">
        <v>20</v>
      </c>
      <c r="L22">
        <v>5</v>
      </c>
      <c r="M22" s="2">
        <f t="shared" si="6"/>
        <v>0.19889806323953868</v>
      </c>
      <c r="N22" s="4">
        <f t="shared" si="1"/>
        <v>20.994490316197695</v>
      </c>
    </row>
    <row r="23" spans="2:14" ht="12.75">
      <c r="B23" s="6">
        <v>10</v>
      </c>
      <c r="C23" s="6">
        <v>13</v>
      </c>
      <c r="D23" s="6">
        <v>11</v>
      </c>
      <c r="E23" s="8">
        <f t="shared" si="2"/>
        <v>0.07978845608028654</v>
      </c>
      <c r="F23" s="8">
        <f t="shared" si="0"/>
        <v>0.8911878885041844</v>
      </c>
      <c r="G23" s="8">
        <f t="shared" si="3"/>
        <v>0.0711065057011994</v>
      </c>
      <c r="H23" s="8">
        <f t="shared" si="4"/>
        <v>0.0711065057011994</v>
      </c>
      <c r="I23" s="8">
        <f t="shared" si="5"/>
        <v>-2.6435764456387734</v>
      </c>
      <c r="K23">
        <v>20</v>
      </c>
      <c r="L23">
        <v>5</v>
      </c>
      <c r="M23" s="2">
        <f t="shared" si="6"/>
        <v>-0.29834709485930816</v>
      </c>
      <c r="N23" s="4">
        <f t="shared" si="1"/>
        <v>18.50826452570346</v>
      </c>
    </row>
    <row r="24" spans="1:14" ht="12.75">
      <c r="A24" s="5" t="s">
        <v>13</v>
      </c>
      <c r="B24" s="5" t="s">
        <v>14</v>
      </c>
      <c r="C24" s="5">
        <v>15.4</v>
      </c>
      <c r="M24" s="2">
        <f>AVERAGE(M14:M23)</f>
        <v>0</v>
      </c>
      <c r="N24" s="4">
        <f>AVERAGE(N14:N23)</f>
        <v>20</v>
      </c>
    </row>
    <row r="25" spans="2:14" ht="12.75">
      <c r="B25" t="s">
        <v>15</v>
      </c>
      <c r="C25">
        <v>25</v>
      </c>
      <c r="M25" s="2">
        <f>STDEV(M14:M23)</f>
        <v>0.9999999999999998</v>
      </c>
      <c r="N25" s="4">
        <f>STDEV(N14:N23)</f>
        <v>5</v>
      </c>
    </row>
    <row r="26" spans="2:3" ht="12.75">
      <c r="B26" t="s">
        <v>16</v>
      </c>
      <c r="C26">
        <v>5</v>
      </c>
    </row>
    <row r="27" spans="2:3" ht="12.75">
      <c r="B27" t="s">
        <v>17</v>
      </c>
      <c r="C27" s="1">
        <f>PI()</f>
        <v>3.141592653589793</v>
      </c>
    </row>
    <row r="28" spans="2:6" ht="12.75">
      <c r="B28" t="s">
        <v>25</v>
      </c>
      <c r="E28" t="s">
        <v>26</v>
      </c>
      <c r="F28" s="3">
        <f>G14*G15*G16*G17*G18*G19*G20*G21*G22*G23</f>
        <v>9.135629740016818E-17</v>
      </c>
    </row>
    <row r="29" spans="2:6" ht="12.75">
      <c r="B29" t="s">
        <v>31</v>
      </c>
      <c r="E29" t="s">
        <v>32</v>
      </c>
      <c r="F29" s="2">
        <f>SUM(I14:I23)</f>
        <v>-36.931764456387725</v>
      </c>
    </row>
    <row r="30" ht="12.75">
      <c r="F30" t="s">
        <v>33</v>
      </c>
    </row>
    <row r="32" spans="2:3" ht="12.75">
      <c r="B32" t="s">
        <v>21</v>
      </c>
      <c r="C32">
        <v>0.078</v>
      </c>
    </row>
    <row r="33" ht="12.75">
      <c r="B33" t="s">
        <v>22</v>
      </c>
    </row>
    <row r="34" ht="12.75">
      <c r="B34" t="s">
        <v>23</v>
      </c>
    </row>
    <row r="40" spans="3:4" ht="12.75">
      <c r="C40" s="6" t="s">
        <v>39</v>
      </c>
      <c r="D40" s="6" t="s">
        <v>38</v>
      </c>
    </row>
    <row r="41" spans="3:4" ht="12.75">
      <c r="C41" s="6">
        <v>4</v>
      </c>
      <c r="D41" s="11">
        <v>-62.92376445638774</v>
      </c>
    </row>
    <row r="42" spans="3:4" ht="12.75">
      <c r="C42" s="6">
        <v>6</v>
      </c>
      <c r="D42" s="11">
        <v>-54.60376445638773</v>
      </c>
    </row>
    <row r="43" spans="3:4" ht="12.75">
      <c r="C43" s="6">
        <v>8</v>
      </c>
      <c r="D43" s="11">
        <v>-47.88376445638772</v>
      </c>
    </row>
    <row r="44" spans="3:4" ht="12.75">
      <c r="C44" s="6">
        <v>10</v>
      </c>
      <c r="D44" s="11">
        <v>-42.76376445638773</v>
      </c>
    </row>
    <row r="45" spans="3:4" ht="12.75">
      <c r="C45" s="6">
        <v>12</v>
      </c>
      <c r="D45" s="11">
        <v>-39.24376445638773</v>
      </c>
    </row>
    <row r="46" spans="3:4" ht="12.75">
      <c r="C46" s="6">
        <v>14</v>
      </c>
      <c r="D46" s="11">
        <v>-37.32376445638774</v>
      </c>
    </row>
    <row r="47" spans="3:4" ht="12.75">
      <c r="C47" s="6">
        <v>16</v>
      </c>
      <c r="D47" s="11">
        <v>-37.00376445638774</v>
      </c>
    </row>
    <row r="48" spans="3:4" ht="12.75">
      <c r="C48" s="6">
        <v>18</v>
      </c>
      <c r="D48" s="11">
        <v>-38.28376445638773</v>
      </c>
    </row>
    <row r="49" spans="3:4" ht="12.75">
      <c r="C49" s="6">
        <v>20</v>
      </c>
      <c r="D49" s="11">
        <v>-41.16376445638774</v>
      </c>
    </row>
    <row r="50" spans="3:4" ht="12.75">
      <c r="C50" s="6">
        <v>22</v>
      </c>
      <c r="D50" s="11">
        <v>-45.643764456387736</v>
      </c>
    </row>
    <row r="51" spans="3:4" ht="12.75">
      <c r="C51" s="6">
        <v>24</v>
      </c>
      <c r="D51" s="11">
        <v>-51.72376445638773</v>
      </c>
    </row>
    <row r="52" spans="3:4" ht="12.75">
      <c r="C52" s="6">
        <v>26</v>
      </c>
      <c r="D52" s="11">
        <v>-59.403764456387734</v>
      </c>
    </row>
    <row r="53" spans="3:4" ht="12.75">
      <c r="C53" s="6">
        <v>28</v>
      </c>
      <c r="D53" s="11">
        <v>-68.68376445638772</v>
      </c>
    </row>
    <row r="54" spans="3:4" ht="12.75">
      <c r="C54" s="6">
        <v>30</v>
      </c>
      <c r="D54" s="11">
        <v>-79.56376445638773</v>
      </c>
    </row>
    <row r="58" ht="12.75">
      <c r="B58" t="s">
        <v>40</v>
      </c>
    </row>
    <row r="59" ht="12.75">
      <c r="B59" t="s">
        <v>41</v>
      </c>
    </row>
    <row r="60" ht="12.75">
      <c r="B60" t="s">
        <v>42</v>
      </c>
    </row>
    <row r="61" ht="12.75">
      <c r="B61" t="s">
        <v>43</v>
      </c>
    </row>
    <row r="62" ht="12.75">
      <c r="C62" t="s">
        <v>44</v>
      </c>
    </row>
    <row r="63" ht="12.75">
      <c r="C63" t="s">
        <v>45</v>
      </c>
    </row>
    <row r="65" ht="12.75">
      <c r="B65" t="s">
        <v>46</v>
      </c>
    </row>
    <row r="66" ht="12.75">
      <c r="B66" t="s">
        <v>47</v>
      </c>
    </row>
    <row r="67" ht="12.75">
      <c r="B67" t="s">
        <v>59</v>
      </c>
    </row>
    <row r="68" ht="12.75">
      <c r="C68" t="s">
        <v>48</v>
      </c>
    </row>
    <row r="69" ht="12.75">
      <c r="C69" t="s">
        <v>49</v>
      </c>
    </row>
    <row r="70" ht="12.75">
      <c r="B70" t="s">
        <v>50</v>
      </c>
    </row>
    <row r="73" ht="12.75">
      <c r="B73" t="s">
        <v>51</v>
      </c>
    </row>
    <row r="74" ht="12.75">
      <c r="B74" t="s">
        <v>52</v>
      </c>
    </row>
    <row r="75" ht="12.75">
      <c r="B75" t="s">
        <v>53</v>
      </c>
    </row>
    <row r="76" ht="12.75">
      <c r="B76" t="s">
        <v>54</v>
      </c>
    </row>
    <row r="77" ht="12.75">
      <c r="B77" t="s">
        <v>55</v>
      </c>
    </row>
  </sheetData>
  <sheetProtection/>
  <printOptions/>
  <pageMargins left="0.2" right="0.16" top="0.46" bottom="0.33" header="0.17" footer="0.17"/>
  <pageSetup horizontalDpi="600" verticalDpi="600" orientation="portrait" scale="65" r:id="rId2"/>
  <headerFooter alignWithMargins="0">
    <oddHeader>&amp;L&amp;Z&amp;F&amp;A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7.140625" style="0" customWidth="1"/>
    <col min="4" max="4" width="6.8515625" style="0" customWidth="1"/>
    <col min="6" max="6" width="24.57421875" style="0" customWidth="1"/>
    <col min="7" max="7" width="9.28125" style="2" customWidth="1"/>
    <col min="8" max="8" width="10.8515625" style="2" bestFit="1" customWidth="1"/>
    <col min="9" max="9" width="7.421875" style="2" customWidth="1"/>
    <col min="10" max="10" width="4.57421875" style="0" customWidth="1"/>
    <col min="11" max="11" width="3.57421875" style="0" customWidth="1"/>
    <col min="12" max="12" width="3.8515625" style="0" customWidth="1"/>
    <col min="13" max="13" width="6.140625" style="2" bestFit="1" customWidth="1"/>
    <col min="14" max="14" width="14.8515625" style="4" customWidth="1"/>
  </cols>
  <sheetData>
    <row r="1" spans="2:4" ht="12.75">
      <c r="B1" t="s">
        <v>2</v>
      </c>
      <c r="C1" t="s">
        <v>4</v>
      </c>
      <c r="D1" t="s">
        <v>3</v>
      </c>
    </row>
    <row r="2" spans="3:4" ht="12.75">
      <c r="C2" t="s">
        <v>5</v>
      </c>
      <c r="D2" t="s">
        <v>6</v>
      </c>
    </row>
    <row r="3" ht="12.75">
      <c r="D3" t="s">
        <v>7</v>
      </c>
    </row>
    <row r="4" spans="4:5" ht="12.75">
      <c r="D4">
        <v>1</v>
      </c>
      <c r="E4" t="s">
        <v>8</v>
      </c>
    </row>
    <row r="5" ht="12.75">
      <c r="F5" t="s">
        <v>9</v>
      </c>
    </row>
    <row r="6" spans="4:6" ht="12.75">
      <c r="D6">
        <v>2</v>
      </c>
      <c r="E6" t="s">
        <v>27</v>
      </c>
      <c r="F6" t="s">
        <v>10</v>
      </c>
    </row>
    <row r="7" ht="12.75">
      <c r="F7" t="s">
        <v>11</v>
      </c>
    </row>
    <row r="8" ht="12.75">
      <c r="F8" t="s">
        <v>12</v>
      </c>
    </row>
    <row r="9" spans="4:5" ht="12.75">
      <c r="D9" t="s">
        <v>28</v>
      </c>
      <c r="E9" t="s">
        <v>29</v>
      </c>
    </row>
    <row r="12" spans="2:14" ht="12.75">
      <c r="B12" t="s">
        <v>34</v>
      </c>
      <c r="C12" t="s">
        <v>0</v>
      </c>
      <c r="D12" t="s">
        <v>1</v>
      </c>
      <c r="E12" t="s">
        <v>18</v>
      </c>
      <c r="F12" t="s">
        <v>19</v>
      </c>
      <c r="G12" s="2" t="s">
        <v>20</v>
      </c>
      <c r="H12" s="2" t="s">
        <v>24</v>
      </c>
      <c r="I12" s="2" t="s">
        <v>30</v>
      </c>
      <c r="K12" s="2" t="s">
        <v>35</v>
      </c>
      <c r="L12" s="2" t="s">
        <v>16</v>
      </c>
      <c r="M12" s="2" t="s">
        <v>36</v>
      </c>
      <c r="N12" s="4" t="s">
        <v>37</v>
      </c>
    </row>
    <row r="13" spans="2:14" ht="12.75">
      <c r="B13">
        <v>1</v>
      </c>
      <c r="C13">
        <v>5</v>
      </c>
      <c r="D13">
        <v>17</v>
      </c>
      <c r="E13">
        <f>1/SQRT(2*C$26*C$25^2)</f>
        <v>0.07978845608028654</v>
      </c>
      <c r="F13">
        <f aca="true" t="shared" si="0" ref="F13:F22">EXP(-(((C13-C$23)/C$25)^2)/2)</f>
        <v>0.011108996538242306</v>
      </c>
      <c r="G13" s="2">
        <f>E13*F13</f>
        <v>0.0008863696823876014</v>
      </c>
      <c r="H13" s="2">
        <f>1/SQRT(2*C$26*C$25^2)*EXP(-(((C13-C$23)/C$25)^2)/2)</f>
        <v>0.0008863696823876014</v>
      </c>
      <c r="I13" s="2">
        <f>LN(H13)</f>
        <v>-7.028376445638773</v>
      </c>
      <c r="K13">
        <v>20</v>
      </c>
      <c r="L13">
        <v>5</v>
      </c>
      <c r="M13" s="2">
        <f>(C13-AVERAGE(C$13:C$22))/STDEV(C$13:C$22)</f>
        <v>-1.2928374110570018</v>
      </c>
      <c r="N13" s="4">
        <f>K13+M13*L13</f>
        <v>13.53581294471499</v>
      </c>
    </row>
    <row r="14" spans="2:14" ht="12.75">
      <c r="B14">
        <v>2</v>
      </c>
      <c r="C14">
        <v>33</v>
      </c>
      <c r="D14">
        <v>13</v>
      </c>
      <c r="E14">
        <f>1/SQRT(2*C$26*C$25^2)</f>
        <v>0.07978845608028654</v>
      </c>
      <c r="F14">
        <f t="shared" si="0"/>
        <v>0.03404745473459933</v>
      </c>
      <c r="G14" s="2">
        <f aca="true" t="shared" si="1" ref="G14:G22">E14*F14</f>
        <v>0.0027165938467371225</v>
      </c>
      <c r="H14" s="2">
        <f aca="true" t="shared" si="2" ref="H14:H22">1/SQRT(2*C$26*C$25^2)*EXP(-(((C14-C$23)/C$25)^2)/2)</f>
        <v>0.0027165938467371225</v>
      </c>
      <c r="I14" s="2">
        <f aca="true" t="shared" si="3" ref="I14:I22">LN(H14)</f>
        <v>-5.9083764456387735</v>
      </c>
      <c r="K14">
        <v>20</v>
      </c>
      <c r="L14">
        <v>5</v>
      </c>
      <c r="M14" s="2">
        <f aca="true" t="shared" si="4" ref="M14:M22">(C14-AVERAGE(C$13:C$22))/STDEV(C$13:C$22)</f>
        <v>2.187878695634926</v>
      </c>
      <c r="N14" s="4">
        <f aca="true" t="shared" si="5" ref="N14:N22">K14+M14*L14</f>
        <v>30.93939347817463</v>
      </c>
    </row>
    <row r="15" spans="2:14" ht="12.75">
      <c r="B15">
        <v>3</v>
      </c>
      <c r="C15">
        <v>17</v>
      </c>
      <c r="D15">
        <v>13</v>
      </c>
      <c r="E15">
        <f>1/SQRT(2*C$26*C$25^2)</f>
        <v>0.07978845608028654</v>
      </c>
      <c r="F15">
        <f t="shared" si="0"/>
        <v>0.835270211411272</v>
      </c>
      <c r="G15" s="2">
        <f t="shared" si="1"/>
        <v>0.06664492057835993</v>
      </c>
      <c r="H15" s="2">
        <f t="shared" si="2"/>
        <v>0.06664492057835993</v>
      </c>
      <c r="I15" s="2">
        <f t="shared" si="3"/>
        <v>-2.7083764456387733</v>
      </c>
      <c r="K15">
        <v>20</v>
      </c>
      <c r="L15">
        <v>5</v>
      </c>
      <c r="M15" s="2">
        <f t="shared" si="4"/>
        <v>0.19889806323953868</v>
      </c>
      <c r="N15" s="4">
        <f t="shared" si="5"/>
        <v>20.994490316197695</v>
      </c>
    </row>
    <row r="16" spans="2:14" ht="12.75">
      <c r="B16">
        <v>4</v>
      </c>
      <c r="C16">
        <v>21</v>
      </c>
      <c r="D16">
        <v>5</v>
      </c>
      <c r="E16">
        <f>1/SQRT(2*C$26*C$25^2)</f>
        <v>0.07978845608028654</v>
      </c>
      <c r="F16">
        <f t="shared" si="0"/>
        <v>0.9801986733067553</v>
      </c>
      <c r="G16" s="2">
        <f t="shared" si="1"/>
        <v>0.07820853879509117</v>
      </c>
      <c r="H16" s="2">
        <f t="shared" si="2"/>
        <v>0.07820853879509117</v>
      </c>
      <c r="I16" s="2">
        <f t="shared" si="3"/>
        <v>-2.548376445638773</v>
      </c>
      <c r="K16">
        <v>20</v>
      </c>
      <c r="L16">
        <v>5</v>
      </c>
      <c r="M16" s="2">
        <f t="shared" si="4"/>
        <v>0.6961432213383855</v>
      </c>
      <c r="N16" s="4">
        <f t="shared" si="5"/>
        <v>23.48071610669193</v>
      </c>
    </row>
    <row r="17" spans="2:14" ht="12.75">
      <c r="B17">
        <v>5</v>
      </c>
      <c r="C17">
        <v>13</v>
      </c>
      <c r="D17">
        <v>17</v>
      </c>
      <c r="E17">
        <f aca="true" t="shared" si="6" ref="E17:E22">1/SQRT(2*C$26*C$25^2)</f>
        <v>0.07978845608028654</v>
      </c>
      <c r="F17">
        <f t="shared" si="0"/>
        <v>0.37531109885139957</v>
      </c>
      <c r="G17" s="2">
        <f t="shared" si="1"/>
        <v>0.029945493127148972</v>
      </c>
      <c r="H17" s="2">
        <f t="shared" si="2"/>
        <v>0.029945493127148972</v>
      </c>
      <c r="I17" s="2">
        <f t="shared" si="3"/>
        <v>-3.508376445638773</v>
      </c>
      <c r="K17">
        <v>20</v>
      </c>
      <c r="L17">
        <v>5</v>
      </c>
      <c r="M17" s="2">
        <f t="shared" si="4"/>
        <v>-0.29834709485930816</v>
      </c>
      <c r="N17" s="4">
        <f t="shared" si="5"/>
        <v>18.50826452570346</v>
      </c>
    </row>
    <row r="18" spans="2:14" ht="12.75">
      <c r="B18">
        <v>6</v>
      </c>
      <c r="C18">
        <v>17</v>
      </c>
      <c r="D18">
        <v>17</v>
      </c>
      <c r="E18">
        <f t="shared" si="6"/>
        <v>0.07978845608028654</v>
      </c>
      <c r="F18">
        <f t="shared" si="0"/>
        <v>0.835270211411272</v>
      </c>
      <c r="G18" s="2">
        <f t="shared" si="1"/>
        <v>0.06664492057835993</v>
      </c>
      <c r="H18" s="2">
        <f t="shared" si="2"/>
        <v>0.06664492057835993</v>
      </c>
      <c r="I18" s="2">
        <f t="shared" si="3"/>
        <v>-2.7083764456387733</v>
      </c>
      <c r="K18">
        <v>20</v>
      </c>
      <c r="L18">
        <v>5</v>
      </c>
      <c r="M18" s="2">
        <f t="shared" si="4"/>
        <v>0.19889806323953868</v>
      </c>
      <c r="N18" s="4">
        <f t="shared" si="5"/>
        <v>20.994490316197695</v>
      </c>
    </row>
    <row r="19" spans="2:14" ht="12.75">
      <c r="B19">
        <v>7</v>
      </c>
      <c r="C19">
        <v>5</v>
      </c>
      <c r="D19">
        <v>19</v>
      </c>
      <c r="E19">
        <f t="shared" si="6"/>
        <v>0.07978845608028654</v>
      </c>
      <c r="F19">
        <f t="shared" si="0"/>
        <v>0.011108996538242306</v>
      </c>
      <c r="G19" s="2">
        <f t="shared" si="1"/>
        <v>0.0008863696823876014</v>
      </c>
      <c r="H19" s="2">
        <f t="shared" si="2"/>
        <v>0.0008863696823876014</v>
      </c>
      <c r="I19" s="2">
        <f t="shared" si="3"/>
        <v>-7.028376445638773</v>
      </c>
      <c r="K19">
        <v>20</v>
      </c>
      <c r="L19">
        <v>5</v>
      </c>
      <c r="M19" s="2">
        <f t="shared" si="4"/>
        <v>-1.2928374110570018</v>
      </c>
      <c r="N19" s="4">
        <f t="shared" si="5"/>
        <v>13.53581294471499</v>
      </c>
    </row>
    <row r="20" spans="2:14" ht="12.75">
      <c r="B20">
        <v>8</v>
      </c>
      <c r="C20">
        <v>13</v>
      </c>
      <c r="D20">
        <v>15</v>
      </c>
      <c r="E20">
        <f t="shared" si="6"/>
        <v>0.07978845608028654</v>
      </c>
      <c r="F20">
        <f t="shared" si="0"/>
        <v>0.37531109885139957</v>
      </c>
      <c r="G20" s="2">
        <f t="shared" si="1"/>
        <v>0.029945493127148972</v>
      </c>
      <c r="H20" s="2">
        <f t="shared" si="2"/>
        <v>0.029945493127148972</v>
      </c>
      <c r="I20" s="2">
        <f t="shared" si="3"/>
        <v>-3.508376445638773</v>
      </c>
      <c r="K20">
        <v>20</v>
      </c>
      <c r="L20">
        <v>5</v>
      </c>
      <c r="M20" s="2">
        <f t="shared" si="4"/>
        <v>-0.29834709485930816</v>
      </c>
      <c r="N20" s="4">
        <f t="shared" si="5"/>
        <v>18.50826452570346</v>
      </c>
    </row>
    <row r="21" spans="2:14" ht="12.75">
      <c r="B21">
        <v>9</v>
      </c>
      <c r="C21">
        <v>17</v>
      </c>
      <c r="D21">
        <v>3</v>
      </c>
      <c r="E21">
        <f t="shared" si="6"/>
        <v>0.07978845608028654</v>
      </c>
      <c r="F21">
        <f t="shared" si="0"/>
        <v>0.835270211411272</v>
      </c>
      <c r="G21" s="2">
        <f t="shared" si="1"/>
        <v>0.06664492057835993</v>
      </c>
      <c r="H21" s="2">
        <f t="shared" si="2"/>
        <v>0.06664492057835993</v>
      </c>
      <c r="I21" s="2">
        <f t="shared" si="3"/>
        <v>-2.7083764456387733</v>
      </c>
      <c r="K21">
        <v>20</v>
      </c>
      <c r="L21">
        <v>5</v>
      </c>
      <c r="M21" s="2">
        <f t="shared" si="4"/>
        <v>0.19889806323953868</v>
      </c>
      <c r="N21" s="4">
        <f t="shared" si="5"/>
        <v>20.994490316197695</v>
      </c>
    </row>
    <row r="22" spans="2:14" ht="12.75">
      <c r="B22">
        <v>10</v>
      </c>
      <c r="C22">
        <v>13</v>
      </c>
      <c r="D22">
        <v>11</v>
      </c>
      <c r="E22">
        <f t="shared" si="6"/>
        <v>0.07978845608028654</v>
      </c>
      <c r="F22">
        <f t="shared" si="0"/>
        <v>0.37531109885139957</v>
      </c>
      <c r="G22" s="2">
        <f t="shared" si="1"/>
        <v>0.029945493127148972</v>
      </c>
      <c r="H22" s="2">
        <f t="shared" si="2"/>
        <v>0.029945493127148972</v>
      </c>
      <c r="I22" s="2">
        <f t="shared" si="3"/>
        <v>-3.508376445638773</v>
      </c>
      <c r="K22">
        <v>20</v>
      </c>
      <c r="L22">
        <v>5</v>
      </c>
      <c r="M22" s="2">
        <f t="shared" si="4"/>
        <v>-0.29834709485930816</v>
      </c>
      <c r="N22" s="4">
        <f t="shared" si="5"/>
        <v>18.50826452570346</v>
      </c>
    </row>
    <row r="23" spans="1:14" ht="12.75">
      <c r="A23" s="5" t="s">
        <v>13</v>
      </c>
      <c r="B23" s="5" t="s">
        <v>14</v>
      </c>
      <c r="C23" s="5">
        <v>20</v>
      </c>
      <c r="M23" s="2">
        <f>AVERAGE(M13:M22)</f>
        <v>0</v>
      </c>
      <c r="N23" s="4">
        <f>AVERAGE(N13:N22)</f>
        <v>20</v>
      </c>
    </row>
    <row r="24" spans="2:14" ht="12.75">
      <c r="B24" t="s">
        <v>15</v>
      </c>
      <c r="C24">
        <v>25</v>
      </c>
      <c r="M24" s="2">
        <f>STDEV(M13:M22)</f>
        <v>0.9999999999999998</v>
      </c>
      <c r="N24" s="4">
        <f>STDEV(N13:N22)</f>
        <v>5</v>
      </c>
    </row>
    <row r="25" spans="2:3" ht="12.75">
      <c r="B25" t="s">
        <v>16</v>
      </c>
      <c r="C25">
        <v>5</v>
      </c>
    </row>
    <row r="26" spans="2:3" ht="12.75">
      <c r="B26" t="s">
        <v>17</v>
      </c>
      <c r="C26" s="1">
        <f>PI()</f>
        <v>3.141592653589793</v>
      </c>
    </row>
    <row r="27" spans="2:6" ht="12.75">
      <c r="B27" t="s">
        <v>25</v>
      </c>
      <c r="E27" t="s">
        <v>26</v>
      </c>
      <c r="F27" s="3">
        <f>G13*G14*G15*G16*G17*G18*G19*G20*G21*G22</f>
        <v>1.3267962709201743E-18</v>
      </c>
    </row>
    <row r="28" spans="2:6" ht="12.75">
      <c r="B28" t="s">
        <v>31</v>
      </c>
      <c r="E28" t="s">
        <v>32</v>
      </c>
      <c r="F28" s="2">
        <f>SUM(I13:I22)</f>
        <v>-41.16376445638774</v>
      </c>
    </row>
    <row r="29" ht="12.75">
      <c r="F29" t="s">
        <v>33</v>
      </c>
    </row>
    <row r="31" spans="2:3" ht="12.75">
      <c r="B31" t="s">
        <v>21</v>
      </c>
      <c r="C31">
        <v>0.078</v>
      </c>
    </row>
    <row r="32" ht="12.75">
      <c r="B32" t="s">
        <v>22</v>
      </c>
    </row>
    <row r="33" ht="12.75">
      <c r="B33" t="s">
        <v>23</v>
      </c>
    </row>
    <row r="36" spans="2:9" ht="12.75">
      <c r="B36" t="s">
        <v>34</v>
      </c>
      <c r="C36" t="s">
        <v>0</v>
      </c>
      <c r="D36" t="s">
        <v>1</v>
      </c>
      <c r="E36" t="s">
        <v>18</v>
      </c>
      <c r="F36" t="s">
        <v>19</v>
      </c>
      <c r="G36" s="2" t="s">
        <v>20</v>
      </c>
      <c r="H36" s="2" t="s">
        <v>24</v>
      </c>
      <c r="I36" s="2" t="s">
        <v>30</v>
      </c>
    </row>
    <row r="37" spans="2:9" ht="12.75">
      <c r="B37">
        <v>1</v>
      </c>
      <c r="C37">
        <v>5</v>
      </c>
      <c r="D37">
        <v>17</v>
      </c>
      <c r="E37">
        <v>0.07978845608028654</v>
      </c>
      <c r="F37">
        <v>0.1353352832366127</v>
      </c>
      <c r="G37" s="2">
        <v>0.01079819330263761</v>
      </c>
      <c r="H37" s="2">
        <v>0.01079819330263761</v>
      </c>
      <c r="I37" s="2">
        <v>-4.528376445638773</v>
      </c>
    </row>
    <row r="38" spans="2:9" ht="12.75">
      <c r="B38">
        <v>2</v>
      </c>
      <c r="C38">
        <v>33</v>
      </c>
      <c r="D38">
        <v>13</v>
      </c>
      <c r="E38">
        <v>0.07978845608028654</v>
      </c>
      <c r="F38">
        <v>0.001533810679324463</v>
      </c>
      <c r="G38" s="2">
        <v>0.00012238038602275437</v>
      </c>
      <c r="H38" s="2">
        <v>0.00012238038602275437</v>
      </c>
      <c r="I38" s="2">
        <v>-9.008376445638774</v>
      </c>
    </row>
    <row r="39" spans="2:9" ht="12.75">
      <c r="B39">
        <v>3</v>
      </c>
      <c r="C39">
        <v>17</v>
      </c>
      <c r="D39">
        <v>13</v>
      </c>
      <c r="E39">
        <v>0.07978845608028654</v>
      </c>
      <c r="F39">
        <v>0.9231163463866358</v>
      </c>
      <c r="G39" s="2">
        <v>0.07365402806066466</v>
      </c>
      <c r="H39" s="2">
        <v>0.07365402806066466</v>
      </c>
      <c r="I39" s="2">
        <v>-2.6083764456387732</v>
      </c>
    </row>
    <row r="40" spans="2:9" ht="12.75">
      <c r="B40">
        <v>4</v>
      </c>
      <c r="C40">
        <v>21</v>
      </c>
      <c r="D40">
        <v>5</v>
      </c>
      <c r="E40">
        <v>0.07978845608028654</v>
      </c>
      <c r="F40">
        <v>0.4867522559599717</v>
      </c>
      <c r="G40" s="2">
        <v>0.03883721099664259</v>
      </c>
      <c r="H40" s="2">
        <v>0.03883721099664259</v>
      </c>
      <c r="I40" s="2">
        <v>-3.248376445638773</v>
      </c>
    </row>
    <row r="41" spans="2:9" ht="12.75">
      <c r="B41">
        <v>5</v>
      </c>
      <c r="C41">
        <v>13</v>
      </c>
      <c r="D41">
        <v>17</v>
      </c>
      <c r="E41">
        <v>0.07978845608028654</v>
      </c>
      <c r="F41">
        <v>0.9231163463866358</v>
      </c>
      <c r="G41" s="2">
        <v>0.07365402806066466</v>
      </c>
      <c r="H41" s="2">
        <v>0.07365402806066466</v>
      </c>
      <c r="I41" s="2">
        <v>-2.6083764456387732</v>
      </c>
    </row>
    <row r="42" spans="2:9" ht="12.75">
      <c r="B42">
        <v>6</v>
      </c>
      <c r="C42">
        <v>17</v>
      </c>
      <c r="D42">
        <v>17</v>
      </c>
      <c r="E42">
        <v>0.07978845608028654</v>
      </c>
      <c r="F42">
        <v>0.9231163463866358</v>
      </c>
      <c r="G42" s="2">
        <v>0.07365402806066466</v>
      </c>
      <c r="H42" s="2">
        <v>0.07365402806066466</v>
      </c>
      <c r="I42" s="2">
        <v>-2.6083764456387732</v>
      </c>
    </row>
    <row r="43" spans="2:9" ht="12.75">
      <c r="B43">
        <v>7</v>
      </c>
      <c r="C43">
        <v>5</v>
      </c>
      <c r="D43">
        <v>19</v>
      </c>
      <c r="E43">
        <v>0.07978845608028654</v>
      </c>
      <c r="F43">
        <v>0.1353352832366127</v>
      </c>
      <c r="G43" s="2">
        <v>0.01079819330263761</v>
      </c>
      <c r="H43" s="2">
        <v>0.01079819330263761</v>
      </c>
      <c r="I43" s="2">
        <v>-4.528376445638773</v>
      </c>
    </row>
    <row r="44" spans="2:9" ht="12.75">
      <c r="B44">
        <v>8</v>
      </c>
      <c r="C44">
        <v>13</v>
      </c>
      <c r="D44">
        <v>15</v>
      </c>
      <c r="E44">
        <v>0.07978845608028654</v>
      </c>
      <c r="F44">
        <v>0.9231163463866358</v>
      </c>
      <c r="G44" s="2">
        <v>0.07365402806066466</v>
      </c>
      <c r="H44" s="2">
        <v>0.07365402806066466</v>
      </c>
      <c r="I44" s="2">
        <v>-2.6083764456387732</v>
      </c>
    </row>
    <row r="45" spans="2:9" ht="12.75">
      <c r="B45">
        <v>9</v>
      </c>
      <c r="C45">
        <v>17</v>
      </c>
      <c r="D45">
        <v>3</v>
      </c>
      <c r="E45">
        <v>0.07978845608028654</v>
      </c>
      <c r="F45">
        <v>0.9231163463866358</v>
      </c>
      <c r="G45" s="2">
        <v>0.07365402806066466</v>
      </c>
      <c r="H45" s="2">
        <v>0.07365402806066466</v>
      </c>
      <c r="I45" s="2">
        <v>-2.6083764456387732</v>
      </c>
    </row>
    <row r="46" spans="2:9" ht="12.75">
      <c r="B46">
        <v>10</v>
      </c>
      <c r="C46">
        <v>13</v>
      </c>
      <c r="D46">
        <v>11</v>
      </c>
      <c r="E46">
        <v>0.07978845608028654</v>
      </c>
      <c r="F46">
        <v>0.9231163463866358</v>
      </c>
      <c r="G46" s="2">
        <v>0.07365402806066466</v>
      </c>
      <c r="H46" s="2">
        <v>0.07365402806066466</v>
      </c>
      <c r="I46" s="2">
        <v>-2.6083764456387732</v>
      </c>
    </row>
    <row r="47" spans="1:3" ht="12.75">
      <c r="A47" s="5"/>
      <c r="B47" s="5" t="s">
        <v>14</v>
      </c>
      <c r="C47" s="5">
        <v>15</v>
      </c>
    </row>
    <row r="48" spans="2:3" ht="12.75">
      <c r="B48" t="s">
        <v>15</v>
      </c>
      <c r="C48">
        <v>25</v>
      </c>
    </row>
    <row r="49" spans="2:3" ht="12.75">
      <c r="B49" t="s">
        <v>16</v>
      </c>
      <c r="C49">
        <v>5</v>
      </c>
    </row>
    <row r="50" spans="2:3" ht="12.75">
      <c r="B50" t="s">
        <v>17</v>
      </c>
      <c r="C50" s="1">
        <v>3.141592653589793</v>
      </c>
    </row>
    <row r="51" spans="2:6" ht="12.75">
      <c r="B51" t="s">
        <v>25</v>
      </c>
      <c r="E51" t="s">
        <v>26</v>
      </c>
      <c r="F51" s="3">
        <v>8.847917534644774E-17</v>
      </c>
    </row>
    <row r="52" spans="2:6" ht="12.75">
      <c r="B52" t="s">
        <v>31</v>
      </c>
      <c r="E52" t="s">
        <v>32</v>
      </c>
      <c r="F52" s="2">
        <v>-36.96376445638773</v>
      </c>
    </row>
    <row r="53" ht="12.75">
      <c r="F53" t="s">
        <v>33</v>
      </c>
    </row>
    <row r="56" spans="2:9" ht="12.75">
      <c r="B56" t="s">
        <v>34</v>
      </c>
      <c r="C56" t="s">
        <v>0</v>
      </c>
      <c r="D56" t="s">
        <v>1</v>
      </c>
      <c r="E56" t="s">
        <v>18</v>
      </c>
      <c r="F56" t="s">
        <v>19</v>
      </c>
      <c r="G56" s="2" t="s">
        <v>20</v>
      </c>
      <c r="H56" s="2" t="s">
        <v>24</v>
      </c>
      <c r="I56" s="2" t="s">
        <v>30</v>
      </c>
    </row>
    <row r="57" spans="2:9" ht="12.75">
      <c r="B57">
        <v>1</v>
      </c>
      <c r="C57">
        <v>5</v>
      </c>
      <c r="D57">
        <v>17</v>
      </c>
      <c r="E57">
        <v>0.07978845608028654</v>
      </c>
      <c r="F57">
        <v>0.00033546262790251185</v>
      </c>
      <c r="G57" s="2">
        <v>2.676604515297707E-05</v>
      </c>
      <c r="H57" s="2">
        <v>2.676604515297707E-05</v>
      </c>
      <c r="I57" s="2">
        <v>-10.528376445638774</v>
      </c>
    </row>
    <row r="58" spans="2:9" ht="12.75">
      <c r="B58">
        <v>2</v>
      </c>
      <c r="C58">
        <v>33</v>
      </c>
      <c r="D58">
        <v>13</v>
      </c>
      <c r="E58">
        <v>0.07978845608028654</v>
      </c>
      <c r="F58">
        <v>0.2780373004531941</v>
      </c>
      <c r="G58" s="2">
        <v>0.022184166935891106</v>
      </c>
      <c r="H58" s="2">
        <v>0.022184166935891106</v>
      </c>
      <c r="I58" s="2">
        <v>-3.8083764456387734</v>
      </c>
    </row>
    <row r="59" spans="2:9" ht="12.75">
      <c r="B59">
        <v>3</v>
      </c>
      <c r="C59">
        <v>17</v>
      </c>
      <c r="D59">
        <v>13</v>
      </c>
      <c r="E59">
        <v>0.07978845608028654</v>
      </c>
      <c r="F59">
        <v>0.2780373004531941</v>
      </c>
      <c r="G59" s="2">
        <v>0.022184166935891106</v>
      </c>
      <c r="H59" s="2">
        <v>0.022184166935891106</v>
      </c>
      <c r="I59" s="2">
        <v>-3.8083764456387734</v>
      </c>
    </row>
    <row r="60" spans="2:9" ht="12.75">
      <c r="B60">
        <v>4</v>
      </c>
      <c r="C60">
        <v>21</v>
      </c>
      <c r="D60">
        <v>5</v>
      </c>
      <c r="E60">
        <v>0.07978845608028654</v>
      </c>
      <c r="F60">
        <v>0.7261490370736908</v>
      </c>
      <c r="G60" s="2">
        <v>0.05793831055229654</v>
      </c>
      <c r="H60" s="2">
        <v>0.05793831055229654</v>
      </c>
      <c r="I60" s="2">
        <v>-2.848376445638773</v>
      </c>
    </row>
    <row r="61" spans="2:9" ht="12.75">
      <c r="B61">
        <v>5</v>
      </c>
      <c r="C61">
        <v>13</v>
      </c>
      <c r="D61">
        <v>17</v>
      </c>
      <c r="E61">
        <v>0.07978845608028654</v>
      </c>
      <c r="F61">
        <v>0.056134762834133725</v>
      </c>
      <c r="G61" s="2">
        <v>0.0044789060589685795</v>
      </c>
      <c r="H61" s="2">
        <v>0.0044789060589685795</v>
      </c>
      <c r="I61" s="2">
        <v>-5.4083764456387735</v>
      </c>
    </row>
    <row r="62" spans="2:9" ht="12.75">
      <c r="B62">
        <v>6</v>
      </c>
      <c r="C62">
        <v>17</v>
      </c>
      <c r="D62">
        <v>17</v>
      </c>
      <c r="E62">
        <v>0.07978845608028654</v>
      </c>
      <c r="F62">
        <v>0.2780373004531941</v>
      </c>
      <c r="G62" s="2">
        <v>0.022184166935891106</v>
      </c>
      <c r="H62" s="2">
        <v>0.022184166935891106</v>
      </c>
      <c r="I62" s="2">
        <v>-3.8083764456387734</v>
      </c>
    </row>
    <row r="63" spans="2:9" ht="12.75">
      <c r="B63">
        <v>7</v>
      </c>
      <c r="C63">
        <v>5</v>
      </c>
      <c r="D63">
        <v>19</v>
      </c>
      <c r="E63">
        <v>0.07978845608028654</v>
      </c>
      <c r="F63">
        <v>0.00033546262790251185</v>
      </c>
      <c r="G63" s="2">
        <v>2.676604515297707E-05</v>
      </c>
      <c r="H63" s="2">
        <v>2.676604515297707E-05</v>
      </c>
      <c r="I63" s="2">
        <v>-10.528376445638774</v>
      </c>
    </row>
    <row r="64" spans="2:9" ht="12.75">
      <c r="B64">
        <v>8</v>
      </c>
      <c r="C64">
        <v>13</v>
      </c>
      <c r="D64">
        <v>15</v>
      </c>
      <c r="E64">
        <v>0.07978845608028654</v>
      </c>
      <c r="F64">
        <v>0.056134762834133725</v>
      </c>
      <c r="G64" s="2">
        <v>0.0044789060589685795</v>
      </c>
      <c r="H64" s="2">
        <v>0.0044789060589685795</v>
      </c>
      <c r="I64" s="2">
        <v>-5.4083764456387735</v>
      </c>
    </row>
    <row r="65" spans="2:9" ht="12.75">
      <c r="B65">
        <v>9</v>
      </c>
      <c r="C65">
        <v>17</v>
      </c>
      <c r="D65">
        <v>3</v>
      </c>
      <c r="E65">
        <v>0.07978845608028654</v>
      </c>
      <c r="F65">
        <v>0.2780373004531941</v>
      </c>
      <c r="G65" s="2">
        <v>0.022184166935891106</v>
      </c>
      <c r="H65" s="2">
        <v>0.022184166935891106</v>
      </c>
      <c r="I65" s="2">
        <v>-3.8083764456387734</v>
      </c>
    </row>
    <row r="66" spans="2:9" ht="12.75">
      <c r="B66">
        <v>10</v>
      </c>
      <c r="C66">
        <v>13</v>
      </c>
      <c r="D66">
        <v>11</v>
      </c>
      <c r="E66">
        <v>0.07978845608028654</v>
      </c>
      <c r="F66">
        <v>0.056134762834133725</v>
      </c>
      <c r="G66" s="2">
        <v>0.0044789060589685795</v>
      </c>
      <c r="H66" s="2">
        <v>0.0044789060589685795</v>
      </c>
      <c r="I66" s="2">
        <v>-5.4083764456387735</v>
      </c>
    </row>
    <row r="67" spans="2:3" ht="12.75">
      <c r="B67" s="5" t="s">
        <v>14</v>
      </c>
      <c r="C67" s="5">
        <v>25</v>
      </c>
    </row>
    <row r="68" spans="2:3" ht="12.75">
      <c r="B68" t="s">
        <v>15</v>
      </c>
      <c r="C68">
        <v>25</v>
      </c>
    </row>
    <row r="69" spans="2:3" ht="12.75">
      <c r="B69" t="s">
        <v>16</v>
      </c>
      <c r="C69">
        <v>5</v>
      </c>
    </row>
    <row r="70" spans="2:3" ht="12.75">
      <c r="B70" t="s">
        <v>17</v>
      </c>
      <c r="C70" s="1">
        <v>3.141592653589793</v>
      </c>
    </row>
    <row r="71" spans="2:6" ht="12.75">
      <c r="B71" t="s">
        <v>25</v>
      </c>
      <c r="E71" t="s">
        <v>26</v>
      </c>
      <c r="F71" s="3">
        <v>9.032804259681914E-25</v>
      </c>
    </row>
    <row r="72" spans="2:6" ht="12.75">
      <c r="B72" t="s">
        <v>31</v>
      </c>
      <c r="E72" t="s">
        <v>32</v>
      </c>
      <c r="F72" s="2">
        <v>-55.36376445638773</v>
      </c>
    </row>
    <row r="73" ht="12.75">
      <c r="F73" t="s">
        <v>33</v>
      </c>
    </row>
  </sheetData>
  <sheetProtection/>
  <printOptions/>
  <pageMargins left="0" right="0" top="0.25" bottom="0" header="0" footer="0"/>
  <pageSetup horizontalDpi="600" verticalDpi="600" orientation="portrait" scale="83" r:id="rId1"/>
  <headerFooter alignWithMargins="0">
    <oddHeader>&amp;L&amp;Z&amp;F&amp;A&amp;R&amp;D&amp;T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</cp:lastModifiedBy>
  <cp:lastPrinted>2008-12-17T15:16:33Z</cp:lastPrinted>
  <dcterms:created xsi:type="dcterms:W3CDTF">2008-01-31T15:52:07Z</dcterms:created>
  <dcterms:modified xsi:type="dcterms:W3CDTF">2022-09-11T22:08:04Z</dcterms:modified>
  <cp:category/>
  <cp:version/>
  <cp:contentType/>
  <cp:contentStatus/>
</cp:coreProperties>
</file>